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670" tabRatio="714" activeTab="8"/>
  </bookViews>
  <sheets>
    <sheet name="エントリー" sheetId="1" r:id="rId1"/>
    <sheet name="第1区" sheetId="2" r:id="rId2"/>
    <sheet name="第2区" sheetId="3" r:id="rId3"/>
    <sheet name="第3区" sheetId="4" r:id="rId4"/>
    <sheet name="第4区" sheetId="5" r:id="rId5"/>
    <sheet name="第5区" sheetId="6" r:id="rId6"/>
    <sheet name="第6区" sheetId="7" r:id="rId7"/>
    <sheet name="区間エントリー表" sheetId="8" r:id="rId8"/>
    <sheet name="総合成績表" sheetId="9" r:id="rId9"/>
    <sheet name="総合成績表 (2)" sheetId="10" r:id="rId10"/>
  </sheets>
  <externalReferences>
    <externalReference r:id="rId13"/>
  </externalReferences>
  <definedNames>
    <definedName name="_xlnm.Print_Area" localSheetId="7">'区間エントリー表'!$A$1:$P$40</definedName>
    <definedName name="_xlnm.Print_Area" localSheetId="8">'総合成績表'!$A$1:$AA$110</definedName>
    <definedName name="_xlnm.Print_Area" localSheetId="9">'総合成績表 (2)'!$A$1:$AA$65</definedName>
    <definedName name="_xlnm.Print_Area" localSheetId="1">'第1区'!$A$1:$I$37</definedName>
    <definedName name="_xlnm.Print_Area" localSheetId="2">'第2区'!$A$1:$I$37</definedName>
    <definedName name="_xlnm.Print_Area" localSheetId="3">'第3区'!$A$1:$I$40</definedName>
    <definedName name="_xlnm.Print_Area" localSheetId="4">'第4区'!$A$1:$I$37</definedName>
    <definedName name="_xlnm.Print_Area" localSheetId="5">'第5区'!$A$1:$I$37</definedName>
    <definedName name="_xlnm.Print_Area" localSheetId="6">'第6区'!$A$1:$H$37</definedName>
    <definedName name="学年">'[1]リスト'!$C$2:$C$7</definedName>
  </definedNames>
  <calcPr fullCalcOnLoad="1"/>
</workbook>
</file>

<file path=xl/comments1.xml><?xml version="1.0" encoding="utf-8"?>
<comments xmlns="http://schemas.openxmlformats.org/spreadsheetml/2006/main">
  <authors>
    <author>渉</author>
    <author/>
  </authors>
  <commentList>
    <comment ref="B367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68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69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70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71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72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73" authorId="0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374" authorId="0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G34" authorId="1">
      <text>
        <r>
          <rPr>
            <b/>
            <sz val="9"/>
            <color indexed="8"/>
            <rFont val="ＭＳ Ｐゴシック"/>
            <family val="3"/>
          </rPr>
          <t>苗字と名前の間は半角空けてください</t>
        </r>
      </text>
    </comment>
    <comment ref="F46" authorId="1">
      <text>
        <r>
          <rPr>
            <b/>
            <sz val="9"/>
            <color indexed="8"/>
            <rFont val="ＭＳ Ｐゴシック"/>
            <family val="3"/>
          </rPr>
          <t>苗字と名前の間は半角空けてください</t>
        </r>
      </text>
    </comment>
    <comment ref="F47" authorId="1">
      <text>
        <r>
          <rPr>
            <b/>
            <sz val="9"/>
            <color indexed="8"/>
            <rFont val="ＭＳ Ｐゴシック"/>
            <family val="3"/>
          </rPr>
          <t>苗字と名前の間は半角空けてください</t>
        </r>
      </text>
    </comment>
    <comment ref="F48" authorId="1">
      <text>
        <r>
          <rPr>
            <b/>
            <sz val="9"/>
            <color indexed="8"/>
            <rFont val="ＭＳ Ｐゴシック"/>
            <family val="3"/>
          </rPr>
          <t>苗字と名前の間は半角空けてください</t>
        </r>
      </text>
    </comment>
    <comment ref="F49" authorId="1">
      <text>
        <r>
          <rPr>
            <b/>
            <sz val="9"/>
            <color indexed="8"/>
            <rFont val="ＭＳ Ｐゴシック"/>
            <family val="3"/>
          </rPr>
          <t>苗字と名前の間は半角空けてください</t>
        </r>
      </text>
    </comment>
    <comment ref="F50" authorId="1">
      <text>
        <r>
          <rPr>
            <b/>
            <sz val="9"/>
            <color indexed="8"/>
            <rFont val="ＭＳ Ｐゴシック"/>
            <family val="3"/>
          </rPr>
          <t>苗字と名前の間は半角空けてください</t>
        </r>
      </text>
    </comment>
    <comment ref="B101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00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02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06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03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05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33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28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29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30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31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32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27" authorId="0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334" authorId="0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341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36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37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38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39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40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35" authorId="0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342" authorId="0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343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44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45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46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47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48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49" authorId="0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83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84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85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86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87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88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89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90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87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88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89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90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91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92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93" authorId="0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294" authorId="0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295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96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97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98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99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00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01" authorId="0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302" authorId="0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303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09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05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06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07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08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04" authorId="0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310" authorId="0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114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08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07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10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11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13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12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09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4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7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6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9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5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0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8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1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4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3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7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5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6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2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8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31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32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33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34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35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38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37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36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58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52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53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54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55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56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57" authorId="0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351" authorId="0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123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26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24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28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27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25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29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30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98" authorId="0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206" authorId="0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27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8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9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0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1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2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3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4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15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16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17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20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19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18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21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22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07" authorId="0">
      <text>
        <r>
          <rPr>
            <sz val="9"/>
            <rFont val="ＭＳ Ｐゴシック"/>
            <family val="3"/>
          </rPr>
          <t>苗字と名前の間は半角空けてください</t>
        </r>
      </text>
    </comment>
    <comment ref="B208" authorId="0">
      <text>
        <r>
          <rPr>
            <sz val="9"/>
            <rFont val="ＭＳ Ｐゴシック"/>
            <family val="3"/>
          </rPr>
          <t>苗字と名前の間は半角空けてください</t>
        </r>
      </text>
    </comment>
    <comment ref="B209" authorId="0">
      <text>
        <r>
          <rPr>
            <sz val="9"/>
            <rFont val="ＭＳ Ｐゴシック"/>
            <family val="3"/>
          </rPr>
          <t>苗字と名前の間は半角空けてください</t>
        </r>
      </text>
    </comment>
    <comment ref="B211" authorId="0">
      <text>
        <r>
          <rPr>
            <sz val="9"/>
            <rFont val="ＭＳ Ｐゴシック"/>
            <family val="3"/>
          </rPr>
          <t>苗字と名前の間は半角空けてください</t>
        </r>
      </text>
    </comment>
    <comment ref="B210" authorId="0">
      <text>
        <r>
          <rPr>
            <sz val="9"/>
            <rFont val="ＭＳ Ｐゴシック"/>
            <family val="3"/>
          </rPr>
          <t>苗字と名前の間は半角空けてください</t>
        </r>
      </text>
    </comment>
    <comment ref="B212" authorId="0">
      <text>
        <r>
          <rPr>
            <sz val="9"/>
            <rFont val="ＭＳ Ｐゴシック"/>
            <family val="3"/>
          </rPr>
          <t>苗字と名前の間は半角空けてください</t>
        </r>
      </text>
    </comment>
    <comment ref="B213" authorId="0">
      <text>
        <r>
          <rPr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214" authorId="0">
      <text>
        <r>
          <rPr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215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16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17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18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19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20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21" authorId="0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222" authorId="0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223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24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25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26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27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28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30" authorId="0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231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32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33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34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35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36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38" authorId="0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273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72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71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74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75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76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77" authorId="0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278" authorId="0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279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80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81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84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83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82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85" authorId="0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67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68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69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70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71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72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73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74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75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79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78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77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76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80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81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82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91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92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93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96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94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98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97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95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17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16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13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14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12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15" authorId="0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311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18" authorId="0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321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20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19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22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26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23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25" authorId="0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324" authorId="0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59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63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62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61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64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65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60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66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51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50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49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44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47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45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46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48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43" authorId="0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</commentList>
</comments>
</file>

<file path=xl/sharedStrings.xml><?xml version="1.0" encoding="utf-8"?>
<sst xmlns="http://schemas.openxmlformats.org/spreadsheetml/2006/main" count="2894" uniqueCount="788">
  <si>
    <t>≪第1区　記録順位表≫</t>
  </si>
  <si>
    <t>区間</t>
  </si>
  <si>
    <t>１区</t>
  </si>
  <si>
    <t>２区</t>
  </si>
  <si>
    <t>３区</t>
  </si>
  <si>
    <t>４区</t>
  </si>
  <si>
    <t>５区</t>
  </si>
  <si>
    <t>６区</t>
  </si>
  <si>
    <t>大学名</t>
  </si>
  <si>
    <t>通過順位</t>
  </si>
  <si>
    <t>学校名</t>
  </si>
  <si>
    <t>選手名</t>
  </si>
  <si>
    <t>学年</t>
  </si>
  <si>
    <t>区間記録</t>
  </si>
  <si>
    <t>区間順位</t>
  </si>
  <si>
    <t>スタート</t>
  </si>
  <si>
    <t>ゴール</t>
  </si>
  <si>
    <t>OP</t>
  </si>
  <si>
    <t>≪第２区　記録順位表≫</t>
  </si>
  <si>
    <t>≪第３区　記録順位表≫</t>
  </si>
  <si>
    <t>≪第４区　記録順位表≫</t>
  </si>
  <si>
    <t>≪第５区　記録順位表≫</t>
  </si>
  <si>
    <t>1区</t>
  </si>
  <si>
    <t>2区</t>
  </si>
  <si>
    <t>3区</t>
  </si>
  <si>
    <t>4区</t>
  </si>
  <si>
    <t>5区</t>
  </si>
  <si>
    <t>総合タイム</t>
  </si>
  <si>
    <t>〔順位〕</t>
  </si>
  <si>
    <t>(</t>
  </si>
  <si>
    <t>)</t>
  </si>
  <si>
    <t>〔</t>
  </si>
  <si>
    <t>〕</t>
  </si>
  <si>
    <t>OP</t>
  </si>
  <si>
    <t>OP</t>
  </si>
  <si>
    <t>宇大</t>
  </si>
  <si>
    <t>電通大</t>
  </si>
  <si>
    <t>No.</t>
  </si>
  <si>
    <t>〔OP〕</t>
  </si>
  <si>
    <t>高経大Ｂ</t>
  </si>
  <si>
    <t>≪第6区　記録順位表≫</t>
  </si>
  <si>
    <t>6区</t>
  </si>
  <si>
    <t>横国大Ｂ</t>
  </si>
  <si>
    <t>首都大Ｂ</t>
  </si>
  <si>
    <t>千葉大</t>
  </si>
  <si>
    <t>千葉大Ｂ</t>
  </si>
  <si>
    <t>東外大</t>
  </si>
  <si>
    <t>稲毛　義樹</t>
  </si>
  <si>
    <t>森下　翔平</t>
  </si>
  <si>
    <t>大野　純</t>
  </si>
  <si>
    <t>片野　匠</t>
  </si>
  <si>
    <t>田口　勇輔</t>
  </si>
  <si>
    <t>貝瀬　真人</t>
  </si>
  <si>
    <t>山田　玄</t>
  </si>
  <si>
    <t>村上　格</t>
  </si>
  <si>
    <t>加藤　雄太</t>
  </si>
  <si>
    <t>野村　慎吾</t>
  </si>
  <si>
    <t>男子対校</t>
  </si>
  <si>
    <t>オープンA</t>
  </si>
  <si>
    <t>首都大</t>
  </si>
  <si>
    <t>信州大Ｂ</t>
  </si>
  <si>
    <t>信州大Ｃ</t>
  </si>
  <si>
    <t>信州大</t>
  </si>
  <si>
    <t>東学大</t>
  </si>
  <si>
    <t>東工大</t>
  </si>
  <si>
    <t>新潟大</t>
  </si>
  <si>
    <t>一橋大</t>
  </si>
  <si>
    <t>山梨大</t>
  </si>
  <si>
    <t>茨城大</t>
  </si>
  <si>
    <t>群馬大</t>
  </si>
  <si>
    <t>埼玉大</t>
  </si>
  <si>
    <t>高経大</t>
  </si>
  <si>
    <t>横国大</t>
  </si>
  <si>
    <t>(</t>
  </si>
  <si>
    <t>)</t>
  </si>
  <si>
    <t>〔</t>
  </si>
  <si>
    <t>〕</t>
  </si>
  <si>
    <t>〔OP〕</t>
  </si>
  <si>
    <t>第９回国公立２２大学対校駅伝大会　区間エントリー一覧表</t>
  </si>
  <si>
    <t>　　平成２４年２月１１日（土）</t>
  </si>
  <si>
    <r>
      <t>第９回国公立２２大学対校駅伝大会　総合成績表　</t>
    </r>
    <r>
      <rPr>
        <b/>
        <sz val="12"/>
        <rFont val="ＭＳ 明朝"/>
        <family val="1"/>
      </rPr>
      <t>上段＝総合記録　下段＝区間記録</t>
    </r>
  </si>
  <si>
    <t>　　平成24年2月11日（土）</t>
  </si>
  <si>
    <t>（9.72㎞）</t>
  </si>
  <si>
    <t>（3.14㎞）</t>
  </si>
  <si>
    <t>（7.69㎞）</t>
  </si>
  <si>
    <t>（5.17㎞）</t>
  </si>
  <si>
    <t xml:space="preserve">    オープンＡ　　平成24年2月11日（土）</t>
  </si>
  <si>
    <t>浅川　瞭</t>
  </si>
  <si>
    <t>富井　一仁</t>
  </si>
  <si>
    <t>加藤　俊介</t>
  </si>
  <si>
    <t>斎藤　圭介</t>
  </si>
  <si>
    <t>江口　遼</t>
  </si>
  <si>
    <t>金田　祐輔</t>
  </si>
  <si>
    <t>福井　準</t>
  </si>
  <si>
    <t>村田　賢哉</t>
  </si>
  <si>
    <t>小野　勝也</t>
  </si>
  <si>
    <t>M2</t>
  </si>
  <si>
    <t>佐藤　直樹</t>
  </si>
  <si>
    <t>谷原　達也</t>
  </si>
  <si>
    <t>大石　宇志</t>
  </si>
  <si>
    <t>堀子　晋作</t>
  </si>
  <si>
    <t>郡司　康平</t>
  </si>
  <si>
    <t>林　勲平</t>
  </si>
  <si>
    <t>荒木　啓至</t>
  </si>
  <si>
    <t>関口　奨</t>
  </si>
  <si>
    <t>須藤　昂平</t>
  </si>
  <si>
    <t>谷　夏樹</t>
  </si>
  <si>
    <t>石田　真規</t>
  </si>
  <si>
    <t>五十嵐　崇之</t>
  </si>
  <si>
    <t>小倉　庸輔</t>
  </si>
  <si>
    <t>山ノ内　拓実</t>
  </si>
  <si>
    <t>稲葉　伸正</t>
  </si>
  <si>
    <t>星　雄介</t>
  </si>
  <si>
    <t>須田　純平</t>
  </si>
  <si>
    <t>和田　恭平</t>
  </si>
  <si>
    <t>深谷　心</t>
  </si>
  <si>
    <t>早川　正也</t>
  </si>
  <si>
    <t>木村　悠祐</t>
  </si>
  <si>
    <t>矢部　浩基</t>
  </si>
  <si>
    <t>今井　明士</t>
  </si>
  <si>
    <t>高木　一裕</t>
  </si>
  <si>
    <t>工藤　光</t>
  </si>
  <si>
    <t>永井　史也</t>
  </si>
  <si>
    <t>篠田　雄太</t>
  </si>
  <si>
    <t>服部　俊</t>
  </si>
  <si>
    <t>臼井　崇人</t>
  </si>
  <si>
    <t>高野　遼</t>
  </si>
  <si>
    <t>M1</t>
  </si>
  <si>
    <t>大野  雄揮</t>
  </si>
  <si>
    <t>米山  祐貴</t>
  </si>
  <si>
    <t>小長谷  祥治</t>
  </si>
  <si>
    <t>清水  文人</t>
  </si>
  <si>
    <t>高木  孝亮</t>
  </si>
  <si>
    <t>山崎　隆司</t>
  </si>
  <si>
    <t>川内　鴻輝</t>
  </si>
  <si>
    <t>深津　庸</t>
  </si>
  <si>
    <t>星野　達彦</t>
  </si>
  <si>
    <t>澤口　光</t>
  </si>
  <si>
    <t>多田　幸広</t>
  </si>
  <si>
    <t>竹内　俊貴</t>
  </si>
  <si>
    <t>田中　秀矢</t>
  </si>
  <si>
    <t>小野寺　道昭</t>
  </si>
  <si>
    <t>河合　勇樹</t>
  </si>
  <si>
    <t>前川　周</t>
  </si>
  <si>
    <t>佐川　将暢</t>
  </si>
  <si>
    <t>斎藤　悠真</t>
  </si>
  <si>
    <t>野村　昌登</t>
  </si>
  <si>
    <t>前野　雅敬</t>
  </si>
  <si>
    <t>渡辺　堅斗</t>
  </si>
  <si>
    <t>布施　太章</t>
  </si>
  <si>
    <t>栗田　崇平</t>
  </si>
  <si>
    <t>吉田　周平</t>
  </si>
  <si>
    <t>笹川　正人</t>
  </si>
  <si>
    <t>西　紘史</t>
  </si>
  <si>
    <t>大兼　久人</t>
  </si>
  <si>
    <t>石川　真也</t>
  </si>
  <si>
    <t>生田　晴己</t>
  </si>
  <si>
    <t>東　史章</t>
  </si>
  <si>
    <t>伊藤　翔紀</t>
  </si>
  <si>
    <t>加藤　彰浩</t>
  </si>
  <si>
    <t>高橋　健太郎</t>
  </si>
  <si>
    <t>阿部　圭佑</t>
  </si>
  <si>
    <t>神田　浩輝</t>
  </si>
  <si>
    <t>渡邉　洋司</t>
  </si>
  <si>
    <t>島津　晃大</t>
  </si>
  <si>
    <t>山口　貴史</t>
  </si>
  <si>
    <t>斉藤　隼人</t>
  </si>
  <si>
    <t>牛越　晴生　</t>
  </si>
  <si>
    <t>福井　雅俊</t>
  </si>
  <si>
    <t>前田　雅人</t>
  </si>
  <si>
    <t>石田　竜祐</t>
  </si>
  <si>
    <t>池谷　裕太郎</t>
  </si>
  <si>
    <t>神田　朝日</t>
  </si>
  <si>
    <t>柴田　幸樹</t>
  </si>
  <si>
    <t>川目　悠</t>
  </si>
  <si>
    <t>中西　如人</t>
  </si>
  <si>
    <t>宮崎　晃年</t>
  </si>
  <si>
    <t>丸山　蒼太</t>
  </si>
  <si>
    <t>笠原　慧</t>
  </si>
  <si>
    <t>武石　良平</t>
  </si>
  <si>
    <t>米谷　直樹</t>
  </si>
  <si>
    <t>D2</t>
  </si>
  <si>
    <t>藤澤　萌人</t>
  </si>
  <si>
    <t>山本　悠平</t>
  </si>
  <si>
    <t>深渡　慎一郎</t>
  </si>
  <si>
    <t>石代　剛之</t>
  </si>
  <si>
    <t>三上　和樹</t>
  </si>
  <si>
    <t>菅野　均</t>
  </si>
  <si>
    <t>尾形　翔平</t>
  </si>
  <si>
    <t>木村　慎太郎</t>
  </si>
  <si>
    <t>東北大</t>
  </si>
  <si>
    <t>稲毛　寛人</t>
  </si>
  <si>
    <t>住　柔</t>
  </si>
  <si>
    <t>駒形　大樹</t>
  </si>
  <si>
    <t>鈴木　挙</t>
  </si>
  <si>
    <t>金澤　拓則</t>
  </si>
  <si>
    <t>高橋　佑一郎</t>
  </si>
  <si>
    <t>渡邉　和史</t>
  </si>
  <si>
    <t>斉藤　和輝</t>
  </si>
  <si>
    <t>庄司　頼太</t>
  </si>
  <si>
    <t>新庄　洋人</t>
  </si>
  <si>
    <t>石井　雄一</t>
  </si>
  <si>
    <t>辻村　瞭太</t>
  </si>
  <si>
    <t>庄子　将</t>
  </si>
  <si>
    <t>山下　佑貴</t>
  </si>
  <si>
    <t>三宅　喜貴</t>
  </si>
  <si>
    <t>山下　大輔</t>
  </si>
  <si>
    <t>田邉　献</t>
  </si>
  <si>
    <t>原田　悠司</t>
  </si>
  <si>
    <t>上條　俊之</t>
  </si>
  <si>
    <t>鈴木　大輝</t>
  </si>
  <si>
    <t>宮下　翔太</t>
  </si>
  <si>
    <t>大庭　大</t>
  </si>
  <si>
    <t>杉山　健司</t>
  </si>
  <si>
    <t>渡辺　貴之</t>
  </si>
  <si>
    <t>仙波　龍生</t>
  </si>
  <si>
    <t>竹下　雅之</t>
  </si>
  <si>
    <t>藤本　雅史</t>
  </si>
  <si>
    <t>栗原　雅典</t>
  </si>
  <si>
    <t>河野　駿介</t>
  </si>
  <si>
    <t>住吉　恵介</t>
  </si>
  <si>
    <t>原田　恭英</t>
  </si>
  <si>
    <t>那賀川　凌平</t>
  </si>
  <si>
    <t>宮田　和舞</t>
  </si>
  <si>
    <t>首都大Ａ</t>
  </si>
  <si>
    <t>鈴木　聡太</t>
  </si>
  <si>
    <t>柳田　航</t>
  </si>
  <si>
    <t>吉川　光志</t>
  </si>
  <si>
    <t>佐野　大河</t>
  </si>
  <si>
    <t>鈴木　悠太</t>
  </si>
  <si>
    <t>三輪田　知宏</t>
  </si>
  <si>
    <t>角田　賢祐</t>
  </si>
  <si>
    <t>鳥山　昴平</t>
  </si>
  <si>
    <t>迫間　洋樹</t>
  </si>
  <si>
    <t>大西　剣士</t>
  </si>
  <si>
    <t>野口　恒</t>
  </si>
  <si>
    <t>中村　英雄</t>
  </si>
  <si>
    <t>中西　涼</t>
  </si>
  <si>
    <t>南部　恭佑</t>
  </si>
  <si>
    <t>早川　翼</t>
  </si>
  <si>
    <t>前田　庸宏</t>
  </si>
  <si>
    <t>小桂　重徳</t>
  </si>
  <si>
    <t>齊藤　裕太</t>
  </si>
  <si>
    <t>河合　佑馬</t>
  </si>
  <si>
    <t>柿澤　良昭</t>
  </si>
  <si>
    <t>東迫　一樹</t>
  </si>
  <si>
    <t>石井　哲也</t>
  </si>
  <si>
    <t>里見　裕章</t>
  </si>
  <si>
    <t>高橋　凌</t>
  </si>
  <si>
    <t>武藤　竜也</t>
  </si>
  <si>
    <t>一木　悠太</t>
  </si>
  <si>
    <t>高経大Ａ</t>
  </si>
  <si>
    <t>外山　晴久</t>
  </si>
  <si>
    <t>鈴木　友輔</t>
  </si>
  <si>
    <t>高瀬　聡</t>
  </si>
  <si>
    <t>浅沼　翔太</t>
  </si>
  <si>
    <t>長谷川　季郎</t>
  </si>
  <si>
    <t xml:space="preserve">渡部　晨 </t>
  </si>
  <si>
    <t>牧野　亮大</t>
  </si>
  <si>
    <t>OB</t>
  </si>
  <si>
    <t>濱元　勇樹</t>
  </si>
  <si>
    <t>樋口　達郎</t>
  </si>
  <si>
    <t>高橋　翔</t>
  </si>
  <si>
    <t>柴田　優樹</t>
  </si>
  <si>
    <t>緒方　甫哉</t>
  </si>
  <si>
    <t>後藤　優作</t>
  </si>
  <si>
    <t>後閑　駿一</t>
  </si>
  <si>
    <t>平野　健太</t>
  </si>
  <si>
    <t>池田　俊</t>
  </si>
  <si>
    <t>東外大ＯＰ</t>
  </si>
  <si>
    <t>原　広野</t>
  </si>
  <si>
    <t>島倉　拓巳</t>
  </si>
  <si>
    <t>井上　僚太</t>
  </si>
  <si>
    <t>根橋　徹</t>
  </si>
  <si>
    <t>清沢　創一</t>
  </si>
  <si>
    <t>東北大Ｂ</t>
  </si>
  <si>
    <t>田辺　明</t>
  </si>
  <si>
    <t>西井　大樹</t>
  </si>
  <si>
    <t>山根　由経</t>
  </si>
  <si>
    <t>佐藤　泰介</t>
  </si>
  <si>
    <t>醍醐　賢輔</t>
  </si>
  <si>
    <t>宝田　拓馬</t>
  </si>
  <si>
    <t xml:space="preserve">     M1</t>
  </si>
  <si>
    <t>東北大Ｃ</t>
  </si>
  <si>
    <t>池上　慎弥</t>
  </si>
  <si>
    <t>杉山　敬祐</t>
  </si>
  <si>
    <t>門脇　直哉</t>
  </si>
  <si>
    <t>常恒　洸太郎</t>
  </si>
  <si>
    <t>新潟大Ｂ</t>
  </si>
  <si>
    <t>新潟大Ｃ</t>
  </si>
  <si>
    <t>石原　宏哉</t>
  </si>
  <si>
    <t>大滝　健太郎</t>
  </si>
  <si>
    <t>星野　大悟</t>
  </si>
  <si>
    <t>川見　歩</t>
  </si>
  <si>
    <t>樗澤　慎吾</t>
  </si>
  <si>
    <t>古澤　哲平</t>
  </si>
  <si>
    <t>五十嵐　大樹</t>
  </si>
  <si>
    <t>黒坂　豪士</t>
  </si>
  <si>
    <t>浅井　順平</t>
  </si>
  <si>
    <t>鈴木　悠平</t>
  </si>
  <si>
    <t>新潟大Ｄ</t>
  </si>
  <si>
    <t>新潟大Ｅ</t>
  </si>
  <si>
    <t>曽根　輝</t>
  </si>
  <si>
    <t>中沢　智哉</t>
  </si>
  <si>
    <t>金子　葉</t>
  </si>
  <si>
    <t>村井　駿平</t>
  </si>
  <si>
    <t>加藤　弘明</t>
  </si>
  <si>
    <t>久道　和也</t>
  </si>
  <si>
    <t>半澤　拓見</t>
  </si>
  <si>
    <t>若井　将志</t>
  </si>
  <si>
    <t>志藤　陽平</t>
  </si>
  <si>
    <t>新潟大Ｆ</t>
  </si>
  <si>
    <t>工藤　大聖</t>
  </si>
  <si>
    <t>渡邊　和也</t>
  </si>
  <si>
    <t>熊谷　穂乃美</t>
  </si>
  <si>
    <t>岡田　卓郎</t>
  </si>
  <si>
    <t>飯田　祐平</t>
  </si>
  <si>
    <t>佐野　健太郎</t>
  </si>
  <si>
    <t>一橋大ＯＰ</t>
  </si>
  <si>
    <t>田中　俊暉</t>
  </si>
  <si>
    <t>渡部　有悟</t>
  </si>
  <si>
    <t>佐藤　司郎</t>
  </si>
  <si>
    <t>吉原　圭亮</t>
  </si>
  <si>
    <t>藤巻　拓也</t>
  </si>
  <si>
    <t>東学大Ａ</t>
  </si>
  <si>
    <t>1-1</t>
  </si>
  <si>
    <t>1-1</t>
  </si>
  <si>
    <t>2-1</t>
  </si>
  <si>
    <t>2-1</t>
  </si>
  <si>
    <t>3-1</t>
  </si>
  <si>
    <t>3-1</t>
  </si>
  <si>
    <t>4-1</t>
  </si>
  <si>
    <t>4-1</t>
  </si>
  <si>
    <t>6-1</t>
  </si>
  <si>
    <t>6-1</t>
  </si>
  <si>
    <t>7-1</t>
  </si>
  <si>
    <t>7-1</t>
  </si>
  <si>
    <t>8-1</t>
  </si>
  <si>
    <t>8-1</t>
  </si>
  <si>
    <t>9-1</t>
  </si>
  <si>
    <t>9-1</t>
  </si>
  <si>
    <t>11-1</t>
  </si>
  <si>
    <t>11-1</t>
  </si>
  <si>
    <t>12-1</t>
  </si>
  <si>
    <t>12-1</t>
  </si>
  <si>
    <t>13-1</t>
  </si>
  <si>
    <t>13-1</t>
  </si>
  <si>
    <t>14-1</t>
  </si>
  <si>
    <t>14-1</t>
  </si>
  <si>
    <t>15-1</t>
  </si>
  <si>
    <t>15-1</t>
  </si>
  <si>
    <t>16-1</t>
  </si>
  <si>
    <t>16-1</t>
  </si>
  <si>
    <t>17-1</t>
  </si>
  <si>
    <t>17-1</t>
  </si>
  <si>
    <t>20-1</t>
  </si>
  <si>
    <t>20-1</t>
  </si>
  <si>
    <t>22-1</t>
  </si>
  <si>
    <t>22-1</t>
  </si>
  <si>
    <t>101-1</t>
  </si>
  <si>
    <t>101-1</t>
  </si>
  <si>
    <t>102-1</t>
  </si>
  <si>
    <t>102-1</t>
  </si>
  <si>
    <t>103-1</t>
  </si>
  <si>
    <t>103-1</t>
  </si>
  <si>
    <t>104-1</t>
  </si>
  <si>
    <t>104-1</t>
  </si>
  <si>
    <t>105-1</t>
  </si>
  <si>
    <t>105-1</t>
  </si>
  <si>
    <t>106-1</t>
  </si>
  <si>
    <t>106-1</t>
  </si>
  <si>
    <t>107-1</t>
  </si>
  <si>
    <t>107-1</t>
  </si>
  <si>
    <t>108-1</t>
  </si>
  <si>
    <t>108-1</t>
  </si>
  <si>
    <t>109-1</t>
  </si>
  <si>
    <t>109-1</t>
  </si>
  <si>
    <t>110-1</t>
  </si>
  <si>
    <t>110-1</t>
  </si>
  <si>
    <t>111-1</t>
  </si>
  <si>
    <t>111-1</t>
  </si>
  <si>
    <t>112-1</t>
  </si>
  <si>
    <t>112-1</t>
  </si>
  <si>
    <t>113-1</t>
  </si>
  <si>
    <t>113-1</t>
  </si>
  <si>
    <t>114-1</t>
  </si>
  <si>
    <t>114-1</t>
  </si>
  <si>
    <t>115-1</t>
  </si>
  <si>
    <t>115-1</t>
  </si>
  <si>
    <t>116-1</t>
  </si>
  <si>
    <t>116-1</t>
  </si>
  <si>
    <t>117-1</t>
  </si>
  <si>
    <t>117-1</t>
  </si>
  <si>
    <t>118-1</t>
  </si>
  <si>
    <t>118-1</t>
  </si>
  <si>
    <t>1-2</t>
  </si>
  <si>
    <t>1-2</t>
  </si>
  <si>
    <t>2-2</t>
  </si>
  <si>
    <t>2-2</t>
  </si>
  <si>
    <t>2-3</t>
  </si>
  <si>
    <t>2-4</t>
  </si>
  <si>
    <t>2-5</t>
  </si>
  <si>
    <t>2-6</t>
  </si>
  <si>
    <t>3-2</t>
  </si>
  <si>
    <t>3-2</t>
  </si>
  <si>
    <t>4-2</t>
  </si>
  <si>
    <t>4-2</t>
  </si>
  <si>
    <t>6-2</t>
  </si>
  <si>
    <t>6-2</t>
  </si>
  <si>
    <t>7-2</t>
  </si>
  <si>
    <t>7-2</t>
  </si>
  <si>
    <t>8-2</t>
  </si>
  <si>
    <t>8-2</t>
  </si>
  <si>
    <t>9-2</t>
  </si>
  <si>
    <t>9-2</t>
  </si>
  <si>
    <t>11-2</t>
  </si>
  <si>
    <t>11-2</t>
  </si>
  <si>
    <t>12-2</t>
  </si>
  <si>
    <t>12-2</t>
  </si>
  <si>
    <t>13-2</t>
  </si>
  <si>
    <t>13-2</t>
  </si>
  <si>
    <t>14-2</t>
  </si>
  <si>
    <t>14-2</t>
  </si>
  <si>
    <t>15-2</t>
  </si>
  <si>
    <t>15-2</t>
  </si>
  <si>
    <t>16-2</t>
  </si>
  <si>
    <t>16-2</t>
  </si>
  <si>
    <t>17-2</t>
  </si>
  <si>
    <t>17-2</t>
  </si>
  <si>
    <t>20-2</t>
  </si>
  <si>
    <t>20-2</t>
  </si>
  <si>
    <t>22-2</t>
  </si>
  <si>
    <t>22-2</t>
  </si>
  <si>
    <t>101-2</t>
  </si>
  <si>
    <t>101-2</t>
  </si>
  <si>
    <t>101-3</t>
  </si>
  <si>
    <t>101-4</t>
  </si>
  <si>
    <t>101-5</t>
  </si>
  <si>
    <t>101-6</t>
  </si>
  <si>
    <t>102-2</t>
  </si>
  <si>
    <t>102-2</t>
  </si>
  <si>
    <t>103-2</t>
  </si>
  <si>
    <t>103-2</t>
  </si>
  <si>
    <t>104-2</t>
  </si>
  <si>
    <t>104-2</t>
  </si>
  <si>
    <t>105-2</t>
  </si>
  <si>
    <t>105-2</t>
  </si>
  <si>
    <t>106-2</t>
  </si>
  <si>
    <t>106-2</t>
  </si>
  <si>
    <t>107-2</t>
  </si>
  <si>
    <t>107-2</t>
  </si>
  <si>
    <t>108-2</t>
  </si>
  <si>
    <t>108-2</t>
  </si>
  <si>
    <t>109-2</t>
  </si>
  <si>
    <t>109-2</t>
  </si>
  <si>
    <t>110-2</t>
  </si>
  <si>
    <t>110-2</t>
  </si>
  <si>
    <t>111-2</t>
  </si>
  <si>
    <t>111-2</t>
  </si>
  <si>
    <t>112-2</t>
  </si>
  <si>
    <t>112-2</t>
  </si>
  <si>
    <t>113-2</t>
  </si>
  <si>
    <t>113-2</t>
  </si>
  <si>
    <t>114-2</t>
  </si>
  <si>
    <t>114-2</t>
  </si>
  <si>
    <t>115-2</t>
  </si>
  <si>
    <t>115-2</t>
  </si>
  <si>
    <t>116-2</t>
  </si>
  <si>
    <t>116-2</t>
  </si>
  <si>
    <t>117-2</t>
  </si>
  <si>
    <t>117-2</t>
  </si>
  <si>
    <t>118-2</t>
  </si>
  <si>
    <t>118-2</t>
  </si>
  <si>
    <t>1-3</t>
  </si>
  <si>
    <t>1-3</t>
  </si>
  <si>
    <t>2-3</t>
  </si>
  <si>
    <t>3-3</t>
  </si>
  <si>
    <t>3-3</t>
  </si>
  <si>
    <t>4-3</t>
  </si>
  <si>
    <t>4-3</t>
  </si>
  <si>
    <t>6-3</t>
  </si>
  <si>
    <t>6-3</t>
  </si>
  <si>
    <t>7-3</t>
  </si>
  <si>
    <t>7-3</t>
  </si>
  <si>
    <t>8-3</t>
  </si>
  <si>
    <t>8-3</t>
  </si>
  <si>
    <t>9-3</t>
  </si>
  <si>
    <t>9-3</t>
  </si>
  <si>
    <t>11-3</t>
  </si>
  <si>
    <t>11-3</t>
  </si>
  <si>
    <t>12-3</t>
  </si>
  <si>
    <t>12-3</t>
  </si>
  <si>
    <t>13-3</t>
  </si>
  <si>
    <t>13-3</t>
  </si>
  <si>
    <t>14-3</t>
  </si>
  <si>
    <t>14-3</t>
  </si>
  <si>
    <t>15-3</t>
  </si>
  <si>
    <t>15-3</t>
  </si>
  <si>
    <t>16-3</t>
  </si>
  <si>
    <t>16-3</t>
  </si>
  <si>
    <t>17-3</t>
  </si>
  <si>
    <t>17-3</t>
  </si>
  <si>
    <t>20-3</t>
  </si>
  <si>
    <t>20-3</t>
  </si>
  <si>
    <t>22-3</t>
  </si>
  <si>
    <t>22-3</t>
  </si>
  <si>
    <t>101-3</t>
  </si>
  <si>
    <t>102-3</t>
  </si>
  <si>
    <t>102-3</t>
  </si>
  <si>
    <t>103-3</t>
  </si>
  <si>
    <t>103-3</t>
  </si>
  <si>
    <t>104-3</t>
  </si>
  <si>
    <t>104-3</t>
  </si>
  <si>
    <t>105-3</t>
  </si>
  <si>
    <t>105-3</t>
  </si>
  <si>
    <t>106-3</t>
  </si>
  <si>
    <t>106-3</t>
  </si>
  <si>
    <t>107-3</t>
  </si>
  <si>
    <t>107-3</t>
  </si>
  <si>
    <t>108-4</t>
  </si>
  <si>
    <t>108-4</t>
  </si>
  <si>
    <t>108-3</t>
  </si>
  <si>
    <t>108-3</t>
  </si>
  <si>
    <t>109-3</t>
  </si>
  <si>
    <t>109-3</t>
  </si>
  <si>
    <t>110-3</t>
  </si>
  <si>
    <t>110-3</t>
  </si>
  <si>
    <t>111-3</t>
  </si>
  <si>
    <t>111-3</t>
  </si>
  <si>
    <t>112-3</t>
  </si>
  <si>
    <t>112-3</t>
  </si>
  <si>
    <t>113-3</t>
  </si>
  <si>
    <t>113-3</t>
  </si>
  <si>
    <t>114-3</t>
  </si>
  <si>
    <t>114-3</t>
  </si>
  <si>
    <t>115-3</t>
  </si>
  <si>
    <t>115-3</t>
  </si>
  <si>
    <t>116-3</t>
  </si>
  <si>
    <t>116-3</t>
  </si>
  <si>
    <t>117-3</t>
  </si>
  <si>
    <t>117-3</t>
  </si>
  <si>
    <t>118-3</t>
  </si>
  <si>
    <t>118-3</t>
  </si>
  <si>
    <t>1-4</t>
  </si>
  <si>
    <t>1-4</t>
  </si>
  <si>
    <t>2-4</t>
  </si>
  <si>
    <t>3-4</t>
  </si>
  <si>
    <t>3-4</t>
  </si>
  <si>
    <t>4-4</t>
  </si>
  <si>
    <t>4-4</t>
  </si>
  <si>
    <t>6-4</t>
  </si>
  <si>
    <t>6-4</t>
  </si>
  <si>
    <t>7-4</t>
  </si>
  <si>
    <t>7-4</t>
  </si>
  <si>
    <t>8-4</t>
  </si>
  <si>
    <t>8-4</t>
  </si>
  <si>
    <t>9-4</t>
  </si>
  <si>
    <t>9-4</t>
  </si>
  <si>
    <t>11-4</t>
  </si>
  <si>
    <t>11-4</t>
  </si>
  <si>
    <t>12-4</t>
  </si>
  <si>
    <t>12-4</t>
  </si>
  <si>
    <t>13-4</t>
  </si>
  <si>
    <t>13-4</t>
  </si>
  <si>
    <t>14-4</t>
  </si>
  <si>
    <t>14-4</t>
  </si>
  <si>
    <t>15-4</t>
  </si>
  <si>
    <t>15-4</t>
  </si>
  <si>
    <t>16-4</t>
  </si>
  <si>
    <t>16-4</t>
  </si>
  <si>
    <t>17-4</t>
  </si>
  <si>
    <t>17-4</t>
  </si>
  <si>
    <t>20-4</t>
  </si>
  <si>
    <t>20-4</t>
  </si>
  <si>
    <t>22-4</t>
  </si>
  <si>
    <t>22-4</t>
  </si>
  <si>
    <t>101-4</t>
  </si>
  <si>
    <t>102-4</t>
  </si>
  <si>
    <t>102-4</t>
  </si>
  <si>
    <t>103-4</t>
  </si>
  <si>
    <t>103-4</t>
  </si>
  <si>
    <t>104-4</t>
  </si>
  <si>
    <t>104-4</t>
  </si>
  <si>
    <t>105-4</t>
  </si>
  <si>
    <t>105-4</t>
  </si>
  <si>
    <t>106-4</t>
  </si>
  <si>
    <t>106-4</t>
  </si>
  <si>
    <t>107-4</t>
  </si>
  <si>
    <t>107-4</t>
  </si>
  <si>
    <t>109-4</t>
  </si>
  <si>
    <t>109-4</t>
  </si>
  <si>
    <t>110-4</t>
  </si>
  <si>
    <t>110-4</t>
  </si>
  <si>
    <t>111-4</t>
  </si>
  <si>
    <t>111-4</t>
  </si>
  <si>
    <t>112-4</t>
  </si>
  <si>
    <t>112-4</t>
  </si>
  <si>
    <t>113-4</t>
  </si>
  <si>
    <t>113-4</t>
  </si>
  <si>
    <t>114-4</t>
  </si>
  <si>
    <t>114-4</t>
  </si>
  <si>
    <t>115-4</t>
  </si>
  <si>
    <t>115-4</t>
  </si>
  <si>
    <t>116-4</t>
  </si>
  <si>
    <t>116-4</t>
  </si>
  <si>
    <t>117-4</t>
  </si>
  <si>
    <t>117-4</t>
  </si>
  <si>
    <t>118-4</t>
  </si>
  <si>
    <t>118-4</t>
  </si>
  <si>
    <t>1-5</t>
  </si>
  <si>
    <t>1-5</t>
  </si>
  <si>
    <t>2-5</t>
  </si>
  <si>
    <t>3-5</t>
  </si>
  <si>
    <t>3-5</t>
  </si>
  <si>
    <t>4-5</t>
  </si>
  <si>
    <t>4-5</t>
  </si>
  <si>
    <t>6-5</t>
  </si>
  <si>
    <t>6-5</t>
  </si>
  <si>
    <t>7-5</t>
  </si>
  <si>
    <t>7-5</t>
  </si>
  <si>
    <t>8-5</t>
  </si>
  <si>
    <t>8-5</t>
  </si>
  <si>
    <t>9-5</t>
  </si>
  <si>
    <t>9-5</t>
  </si>
  <si>
    <t>11-5</t>
  </si>
  <si>
    <t>11-5</t>
  </si>
  <si>
    <t>12-5</t>
  </si>
  <si>
    <t>12-5</t>
  </si>
  <si>
    <t>13-5</t>
  </si>
  <si>
    <t>13-5</t>
  </si>
  <si>
    <t>14-5</t>
  </si>
  <si>
    <t>14-5</t>
  </si>
  <si>
    <t>15-5</t>
  </si>
  <si>
    <t>15-5</t>
  </si>
  <si>
    <t>16-5</t>
  </si>
  <si>
    <t>16-5</t>
  </si>
  <si>
    <t>17-5</t>
  </si>
  <si>
    <t>17-5</t>
  </si>
  <si>
    <t>20-5</t>
  </si>
  <si>
    <t>20-5</t>
  </si>
  <si>
    <t>22-5</t>
  </si>
  <si>
    <t>22-5</t>
  </si>
  <si>
    <t>101-5</t>
  </si>
  <si>
    <t>102-5</t>
  </si>
  <si>
    <t>102-5</t>
  </si>
  <si>
    <t>103-5</t>
  </si>
  <si>
    <t>103-5</t>
  </si>
  <si>
    <t>104-5</t>
  </si>
  <si>
    <t>104-5</t>
  </si>
  <si>
    <t>105-5</t>
  </si>
  <si>
    <t>105-5</t>
  </si>
  <si>
    <t>106-5</t>
  </si>
  <si>
    <t>106-5</t>
  </si>
  <si>
    <t>107-5</t>
  </si>
  <si>
    <t>107-5</t>
  </si>
  <si>
    <t>108-5</t>
  </si>
  <si>
    <t>108-5</t>
  </si>
  <si>
    <t>109-5</t>
  </si>
  <si>
    <t>109-5</t>
  </si>
  <si>
    <t>110-5</t>
  </si>
  <si>
    <t>110-5</t>
  </si>
  <si>
    <t>111-5</t>
  </si>
  <si>
    <t>111-5</t>
  </si>
  <si>
    <t>112-5</t>
  </si>
  <si>
    <t>112-5</t>
  </si>
  <si>
    <t>113-5</t>
  </si>
  <si>
    <t>113-5</t>
  </si>
  <si>
    <t>114-5</t>
  </si>
  <si>
    <t>114-5</t>
  </si>
  <si>
    <t>115-5</t>
  </si>
  <si>
    <t>115-5</t>
  </si>
  <si>
    <t>116-5</t>
  </si>
  <si>
    <t>116-5</t>
  </si>
  <si>
    <t>117-5</t>
  </si>
  <si>
    <t>117-5</t>
  </si>
  <si>
    <t>118-5</t>
  </si>
  <si>
    <t>118-5</t>
  </si>
  <si>
    <t>1-6</t>
  </si>
  <si>
    <t>1-6</t>
  </si>
  <si>
    <t>2-6</t>
  </si>
  <si>
    <t>3-6</t>
  </si>
  <si>
    <t>3-6</t>
  </si>
  <si>
    <t>4-6</t>
  </si>
  <si>
    <t>4-6</t>
  </si>
  <si>
    <t>6-6</t>
  </si>
  <si>
    <t>6-6</t>
  </si>
  <si>
    <t>7-6</t>
  </si>
  <si>
    <t>7-6</t>
  </si>
  <si>
    <t>8-6</t>
  </si>
  <si>
    <t>8-6</t>
  </si>
  <si>
    <t>9-6</t>
  </si>
  <si>
    <t>9-6</t>
  </si>
  <si>
    <t>11-6</t>
  </si>
  <si>
    <t>11-6</t>
  </si>
  <si>
    <t>12-6</t>
  </si>
  <si>
    <t>12-6</t>
  </si>
  <si>
    <t>13-6</t>
  </si>
  <si>
    <t>13-6</t>
  </si>
  <si>
    <t>14-6</t>
  </si>
  <si>
    <t>14-6</t>
  </si>
  <si>
    <t>15-6</t>
  </si>
  <si>
    <t>15-6</t>
  </si>
  <si>
    <t>16-6</t>
  </si>
  <si>
    <t>16-6</t>
  </si>
  <si>
    <t>17-6</t>
  </si>
  <si>
    <t>17-6</t>
  </si>
  <si>
    <t>20-6</t>
  </si>
  <si>
    <t>20-6</t>
  </si>
  <si>
    <t>22-6</t>
  </si>
  <si>
    <t>22-6</t>
  </si>
  <si>
    <t>101-6</t>
  </si>
  <si>
    <t>102-6</t>
  </si>
  <si>
    <t>102-6</t>
  </si>
  <si>
    <t>103-6</t>
  </si>
  <si>
    <t>103-6</t>
  </si>
  <si>
    <t>104-6</t>
  </si>
  <si>
    <t>104-6</t>
  </si>
  <si>
    <t>105-6</t>
  </si>
  <si>
    <t>105-6</t>
  </si>
  <si>
    <t>106-6</t>
  </si>
  <si>
    <t>106-6</t>
  </si>
  <si>
    <t>107-6</t>
  </si>
  <si>
    <t>107-6</t>
  </si>
  <si>
    <t>108-6</t>
  </si>
  <si>
    <t>108-6</t>
  </si>
  <si>
    <t>109-6</t>
  </si>
  <si>
    <t>109-6</t>
  </si>
  <si>
    <t>110-6</t>
  </si>
  <si>
    <t>110-6</t>
  </si>
  <si>
    <t>111-6</t>
  </si>
  <si>
    <t>111-6</t>
  </si>
  <si>
    <t>112-6</t>
  </si>
  <si>
    <t>112-6</t>
  </si>
  <si>
    <t>113-6</t>
  </si>
  <si>
    <t>113-6</t>
  </si>
  <si>
    <t>114-6</t>
  </si>
  <si>
    <t>114-6</t>
  </si>
  <si>
    <t>115-6</t>
  </si>
  <si>
    <t>115-6</t>
  </si>
  <si>
    <t>116-6</t>
  </si>
  <si>
    <t>116-6</t>
  </si>
  <si>
    <t>117-6</t>
  </si>
  <si>
    <t>117-6</t>
  </si>
  <si>
    <t>118-6</t>
  </si>
  <si>
    <t>118-6</t>
  </si>
  <si>
    <t>111-6</t>
  </si>
  <si>
    <t>川口　亮平</t>
  </si>
  <si>
    <t>尾形　洋平</t>
  </si>
  <si>
    <t>植木　達矢</t>
  </si>
  <si>
    <t>工藤　佑馬</t>
  </si>
  <si>
    <t>杉山　祥太郎</t>
  </si>
  <si>
    <t xml:space="preserve">     D2</t>
  </si>
  <si>
    <t>深渡　慎一郎</t>
  </si>
  <si>
    <t>1-4</t>
  </si>
  <si>
    <t>2-4</t>
  </si>
  <si>
    <t>3-4</t>
  </si>
  <si>
    <t>3-6</t>
  </si>
  <si>
    <t>4-2</t>
  </si>
  <si>
    <t>4-3</t>
  </si>
  <si>
    <t>4-4</t>
  </si>
  <si>
    <t>4-5</t>
  </si>
  <si>
    <t>8-1</t>
  </si>
  <si>
    <t>9-2</t>
  </si>
  <si>
    <t>斉藤　佑輔</t>
  </si>
  <si>
    <t>DNS</t>
  </si>
  <si>
    <t>11-7</t>
  </si>
  <si>
    <t>6-2</t>
  </si>
  <si>
    <t>6-4</t>
  </si>
  <si>
    <t>星 智哉</t>
  </si>
  <si>
    <t>東　　史章</t>
  </si>
  <si>
    <t>順位</t>
  </si>
  <si>
    <t>※高崎経済大Ｂの鈴木　友輔選手は主催側の誘導ミスにより、2.57km少ない距離のタイムになっています。申し訳ございません。</t>
  </si>
  <si>
    <t>〔6〕</t>
  </si>
  <si>
    <t>〔9〕</t>
  </si>
  <si>
    <t>〔10〕</t>
  </si>
  <si>
    <t>〔7〕</t>
  </si>
  <si>
    <t>〔3〕</t>
  </si>
  <si>
    <t>〔5〕</t>
  </si>
  <si>
    <t>〔4〕</t>
  </si>
  <si>
    <t>〔8〕</t>
  </si>
  <si>
    <t>〔1〕</t>
  </si>
  <si>
    <t>〔12〕</t>
  </si>
  <si>
    <t>〔15〕</t>
  </si>
  <si>
    <t>〔16〕</t>
  </si>
  <si>
    <t>〔13〕</t>
  </si>
  <si>
    <t>〔14〕</t>
  </si>
  <si>
    <t>〔2〕</t>
  </si>
  <si>
    <t>〔11〕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</si>
</sst>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年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.0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color indexed="12"/>
      <name val="ＭＳ Ｐゴシック"/>
      <family val="3"/>
    </font>
    <font>
      <b/>
      <sz val="12"/>
      <name val="ＭＳ 明朝"/>
      <family val="1"/>
    </font>
    <font>
      <sz val="14"/>
      <name val="ＭＳ ゴシック"/>
      <family val="3"/>
    </font>
    <font>
      <b/>
      <sz val="9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double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 diagonalDown="1">
      <left style="medium"/>
      <right style="thin"/>
      <top style="double"/>
      <bottom style="thin"/>
      <diagonal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 diagonalDown="1">
      <left style="thin"/>
      <right style="thin"/>
      <top style="thin"/>
      <bottom>
        <color indexed="63"/>
      </bottom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1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2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6" fontId="2" fillId="0" borderId="10" xfId="42" applyNumberFormat="1" applyFont="1" applyBorder="1" applyAlignment="1">
      <alignment vertical="center"/>
    </xf>
    <xf numFmtId="46" fontId="2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6" fontId="7" fillId="0" borderId="19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46" fontId="7" fillId="0" borderId="22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left" vertical="center"/>
    </xf>
    <xf numFmtId="176" fontId="7" fillId="0" borderId="23" xfId="0" applyNumberFormat="1" applyFont="1" applyFill="1" applyBorder="1" applyAlignment="1">
      <alignment horizontal="left" vertical="center"/>
    </xf>
    <xf numFmtId="46" fontId="2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176" fontId="7" fillId="34" borderId="23" xfId="0" applyNumberFormat="1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46" fontId="7" fillId="34" borderId="19" xfId="0" applyNumberFormat="1" applyFont="1" applyFill="1" applyBorder="1" applyAlignment="1">
      <alignment horizontal="right" vertical="center"/>
    </xf>
    <xf numFmtId="46" fontId="7" fillId="34" borderId="24" xfId="0" applyNumberFormat="1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46" fontId="7" fillId="34" borderId="22" xfId="0" applyNumberFormat="1" applyFont="1" applyFill="1" applyBorder="1" applyAlignment="1">
      <alignment horizontal="right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left" vertical="center"/>
    </xf>
    <xf numFmtId="176" fontId="7" fillId="34" borderId="19" xfId="0" applyNumberFormat="1" applyFont="1" applyFill="1" applyBorder="1" applyAlignment="1">
      <alignment horizontal="left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left" vertical="center"/>
    </xf>
    <xf numFmtId="46" fontId="7" fillId="34" borderId="28" xfId="0" applyNumberFormat="1" applyFont="1" applyFill="1" applyBorder="1" applyAlignment="1">
      <alignment horizontal="right" vertical="center"/>
    </xf>
    <xf numFmtId="0" fontId="7" fillId="34" borderId="2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46" fontId="7" fillId="0" borderId="28" xfId="0" applyNumberFormat="1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34" borderId="21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7" fillId="34" borderId="27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46" fontId="2" fillId="0" borderId="10" xfId="42" applyNumberFormat="1" applyFont="1" applyFill="1" applyBorder="1" applyAlignment="1">
      <alignment vertical="center"/>
    </xf>
    <xf numFmtId="21" fontId="2" fillId="0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0" fontId="0" fillId="33" borderId="10" xfId="0" applyNumberFormat="1" applyFill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6" fillId="33" borderId="3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6" fillId="33" borderId="1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21" fontId="2" fillId="0" borderId="10" xfId="0" applyNumberFormat="1" applyFont="1" applyBorder="1" applyAlignment="1">
      <alignment vertical="center"/>
    </xf>
    <xf numFmtId="0" fontId="35" fillId="0" borderId="39" xfId="62" applyFont="1" applyBorder="1" applyAlignment="1">
      <alignment horizontal="right" vertical="center"/>
      <protection/>
    </xf>
    <xf numFmtId="0" fontId="35" fillId="0" borderId="10" xfId="62" applyFont="1" applyBorder="1" applyAlignment="1">
      <alignment horizontal="right" vertical="center"/>
      <protection/>
    </xf>
    <xf numFmtId="0" fontId="35" fillId="0" borderId="10" xfId="62" applyBorder="1">
      <alignment vertical="center"/>
      <protection/>
    </xf>
    <xf numFmtId="0" fontId="35" fillId="0" borderId="39" xfId="62" applyBorder="1">
      <alignment vertical="center"/>
      <protection/>
    </xf>
    <xf numFmtId="0" fontId="35" fillId="0" borderId="10" xfId="62" applyBorder="1">
      <alignment vertical="center"/>
      <protection/>
    </xf>
    <xf numFmtId="0" fontId="35" fillId="0" borderId="40" xfId="62" applyBorder="1">
      <alignment vertical="center"/>
      <protection/>
    </xf>
    <xf numFmtId="0" fontId="35" fillId="0" borderId="39" xfId="62" applyBorder="1">
      <alignment vertical="center"/>
      <protection/>
    </xf>
    <xf numFmtId="0" fontId="35" fillId="0" borderId="10" xfId="62" applyBorder="1">
      <alignment vertical="center"/>
      <protection/>
    </xf>
    <xf numFmtId="0" fontId="35" fillId="0" borderId="39" xfId="62" applyBorder="1">
      <alignment vertical="center"/>
      <protection/>
    </xf>
    <xf numFmtId="0" fontId="35" fillId="0" borderId="10" xfId="62" applyFont="1" applyBorder="1">
      <alignment vertical="center"/>
      <protection/>
    </xf>
    <xf numFmtId="0" fontId="35" fillId="0" borderId="40" xfId="62" applyFont="1" applyBorder="1">
      <alignment vertical="center"/>
      <protection/>
    </xf>
    <xf numFmtId="0" fontId="35" fillId="0" borderId="40" xfId="62" applyFont="1" applyBorder="1" applyAlignment="1">
      <alignment horizontal="right" vertical="center"/>
      <protection/>
    </xf>
    <xf numFmtId="0" fontId="35" fillId="0" borderId="40" xfId="62" applyBorder="1" applyAlignment="1">
      <alignment horizontal="right" vertical="center"/>
      <protection/>
    </xf>
    <xf numFmtId="0" fontId="35" fillId="0" borderId="10" xfId="62" applyBorder="1">
      <alignment vertical="center"/>
      <protection/>
    </xf>
    <xf numFmtId="0" fontId="35" fillId="0" borderId="40" xfId="62" applyBorder="1">
      <alignment vertical="center"/>
      <protection/>
    </xf>
    <xf numFmtId="0" fontId="35" fillId="0" borderId="39" xfId="62" applyBorder="1">
      <alignment vertical="center"/>
      <protection/>
    </xf>
    <xf numFmtId="0" fontId="35" fillId="0" borderId="39" xfId="62" applyBorder="1" applyAlignment="1">
      <alignment horizontal="left" vertical="center"/>
      <protection/>
    </xf>
    <xf numFmtId="0" fontId="35" fillId="0" borderId="10" xfId="62" applyBorder="1" applyAlignment="1">
      <alignment horizontal="left" vertical="center"/>
      <protection/>
    </xf>
    <xf numFmtId="0" fontId="35" fillId="0" borderId="40" xfId="62" applyBorder="1" applyAlignment="1">
      <alignment horizontal="left" vertical="center"/>
      <protection/>
    </xf>
    <xf numFmtId="0" fontId="35" fillId="0" borderId="39" xfId="62" applyBorder="1" applyAlignment="1">
      <alignment horizontal="left" vertical="center"/>
      <protection/>
    </xf>
    <xf numFmtId="0" fontId="35" fillId="0" borderId="10" xfId="62" applyBorder="1" applyAlignment="1">
      <alignment horizontal="left" vertical="center"/>
      <protection/>
    </xf>
    <xf numFmtId="0" fontId="35" fillId="0" borderId="40" xfId="62" applyBorder="1" applyAlignment="1">
      <alignment horizontal="left" vertical="center"/>
      <protection/>
    </xf>
    <xf numFmtId="0" fontId="35" fillId="0" borderId="10" xfId="62" applyBorder="1" applyAlignment="1">
      <alignment horizontal="left" vertical="center"/>
      <protection/>
    </xf>
    <xf numFmtId="0" fontId="35" fillId="0" borderId="40" xfId="62" applyBorder="1" applyAlignment="1">
      <alignment horizontal="left" vertical="center"/>
      <protection/>
    </xf>
    <xf numFmtId="0" fontId="35" fillId="0" borderId="32" xfId="62" applyBorder="1" applyAlignment="1">
      <alignment horizontal="left" vertical="center"/>
      <protection/>
    </xf>
    <xf numFmtId="0" fontId="35" fillId="0" borderId="36" xfId="62" applyBorder="1" applyAlignment="1">
      <alignment horizontal="left" vertical="center"/>
      <protection/>
    </xf>
    <xf numFmtId="0" fontId="35" fillId="0" borderId="32" xfId="62" applyBorder="1" applyAlignment="1">
      <alignment horizontal="left" vertical="center"/>
      <protection/>
    </xf>
    <xf numFmtId="0" fontId="35" fillId="0" borderId="10" xfId="62" applyBorder="1" applyAlignment="1">
      <alignment horizontal="left" vertical="center"/>
      <protection/>
    </xf>
    <xf numFmtId="0" fontId="35" fillId="0" borderId="40" xfId="62" applyBorder="1" applyAlignment="1">
      <alignment horizontal="left" vertical="center"/>
      <protection/>
    </xf>
    <xf numFmtId="0" fontId="35" fillId="0" borderId="32" xfId="62" applyBorder="1" applyAlignment="1">
      <alignment horizontal="left" vertical="center"/>
      <protection/>
    </xf>
    <xf numFmtId="0" fontId="35" fillId="0" borderId="36" xfId="62" applyBorder="1" applyAlignment="1">
      <alignment horizontal="left" vertical="center"/>
      <protection/>
    </xf>
    <xf numFmtId="0" fontId="35" fillId="0" borderId="10" xfId="62" applyBorder="1" applyAlignment="1">
      <alignment horizontal="left" vertical="center"/>
      <protection/>
    </xf>
    <xf numFmtId="0" fontId="35" fillId="0" borderId="40" xfId="62" applyBorder="1" applyAlignment="1">
      <alignment horizontal="left" vertical="center"/>
      <protection/>
    </xf>
    <xf numFmtId="0" fontId="35" fillId="0" borderId="32" xfId="62" applyBorder="1" applyAlignment="1">
      <alignment horizontal="left" vertical="center"/>
      <protection/>
    </xf>
    <xf numFmtId="0" fontId="35" fillId="0" borderId="36" xfId="62" applyBorder="1" applyAlignment="1">
      <alignment horizontal="left" vertical="center"/>
      <protection/>
    </xf>
    <xf numFmtId="0" fontId="35" fillId="0" borderId="10" xfId="62" applyBorder="1" applyAlignment="1">
      <alignment horizontal="left" vertical="center"/>
      <protection/>
    </xf>
    <xf numFmtId="0" fontId="35" fillId="0" borderId="40" xfId="62" applyBorder="1" applyAlignment="1">
      <alignment horizontal="left" vertical="center"/>
      <protection/>
    </xf>
    <xf numFmtId="0" fontId="35" fillId="0" borderId="32" xfId="62" applyBorder="1" applyAlignment="1">
      <alignment horizontal="left" vertical="center"/>
      <protection/>
    </xf>
    <xf numFmtId="0" fontId="35" fillId="0" borderId="36" xfId="62" applyBorder="1" applyAlignment="1">
      <alignment horizontal="left" vertical="center"/>
      <protection/>
    </xf>
    <xf numFmtId="0" fontId="35" fillId="0" borderId="39" xfId="62" applyBorder="1" applyAlignment="1">
      <alignment horizontal="right" vertical="center"/>
      <protection/>
    </xf>
    <xf numFmtId="0" fontId="35" fillId="0" borderId="10" xfId="62" applyBorder="1" applyAlignment="1">
      <alignment horizontal="right" vertical="center"/>
      <protection/>
    </xf>
    <xf numFmtId="0" fontId="2" fillId="33" borderId="0" xfId="0" applyFont="1" applyFill="1" applyBorder="1" applyAlignment="1">
      <alignment horizontal="right" vertical="center"/>
    </xf>
    <xf numFmtId="0" fontId="35" fillId="0" borderId="32" xfId="62" applyBorder="1" applyAlignment="1">
      <alignment horizontal="right" vertical="center"/>
      <protection/>
    </xf>
    <xf numFmtId="0" fontId="35" fillId="0" borderId="36" xfId="62" applyBorder="1" applyAlignment="1">
      <alignment horizontal="right" vertical="center"/>
      <protection/>
    </xf>
    <xf numFmtId="0" fontId="35" fillId="0" borderId="32" xfId="62" applyFont="1" applyBorder="1" applyAlignment="1">
      <alignment horizontal="right" vertical="center"/>
      <protection/>
    </xf>
    <xf numFmtId="0" fontId="2" fillId="35" borderId="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35" fillId="5" borderId="39" xfId="62" applyFill="1" applyBorder="1">
      <alignment vertical="center"/>
      <protection/>
    </xf>
    <xf numFmtId="0" fontId="35" fillId="5" borderId="39" xfId="62" applyFont="1" applyFill="1" applyBorder="1" applyAlignment="1">
      <alignment horizontal="right" vertical="center"/>
      <protection/>
    </xf>
    <xf numFmtId="0" fontId="2" fillId="5" borderId="0" xfId="0" applyFont="1" applyFill="1" applyBorder="1" applyAlignment="1">
      <alignment vertical="center"/>
    </xf>
    <xf numFmtId="0" fontId="35" fillId="5" borderId="10" xfId="62" applyFill="1" applyBorder="1">
      <alignment vertical="center"/>
      <protection/>
    </xf>
    <xf numFmtId="0" fontId="35" fillId="5" borderId="10" xfId="62" applyFont="1" applyFill="1" applyBorder="1" applyAlignment="1">
      <alignment horizontal="right" vertical="center"/>
      <protection/>
    </xf>
    <xf numFmtId="0" fontId="35" fillId="5" borderId="40" xfId="62" applyFill="1" applyBorder="1">
      <alignment vertical="center"/>
      <protection/>
    </xf>
    <xf numFmtId="0" fontId="35" fillId="5" borderId="40" xfId="62" applyFont="1" applyFill="1" applyBorder="1" applyAlignment="1">
      <alignment horizontal="right" vertical="center"/>
      <protection/>
    </xf>
    <xf numFmtId="0" fontId="35" fillId="5" borderId="39" xfId="62" applyFont="1" applyFill="1" applyBorder="1">
      <alignment vertical="center"/>
      <protection/>
    </xf>
    <xf numFmtId="0" fontId="35" fillId="5" borderId="10" xfId="62" applyFont="1" applyFill="1" applyBorder="1">
      <alignment vertical="center"/>
      <protection/>
    </xf>
    <xf numFmtId="0" fontId="35" fillId="5" borderId="40" xfId="62" applyFont="1" applyFill="1" applyBorder="1">
      <alignment vertical="center"/>
      <protection/>
    </xf>
    <xf numFmtId="0" fontId="35" fillId="5" borderId="39" xfId="62" applyFill="1" applyBorder="1" applyAlignment="1">
      <alignment horizontal="right" vertical="center"/>
      <protection/>
    </xf>
    <xf numFmtId="0" fontId="0" fillId="5" borderId="0" xfId="0" applyFill="1" applyBorder="1" applyAlignment="1">
      <alignment vertical="center"/>
    </xf>
    <xf numFmtId="0" fontId="35" fillId="5" borderId="10" xfId="62" applyFill="1" applyBorder="1" applyAlignment="1">
      <alignment horizontal="right" vertical="center"/>
      <protection/>
    </xf>
    <xf numFmtId="0" fontId="35" fillId="5" borderId="39" xfId="62" applyFill="1" applyBorder="1" applyAlignment="1">
      <alignment horizontal="left" vertical="center"/>
      <protection/>
    </xf>
    <xf numFmtId="0" fontId="35" fillId="5" borderId="10" xfId="62" applyFill="1" applyBorder="1" applyAlignment="1">
      <alignment horizontal="left" vertical="center"/>
      <protection/>
    </xf>
    <xf numFmtId="0" fontId="35" fillId="5" borderId="40" xfId="62" applyFill="1" applyBorder="1" applyAlignment="1">
      <alignment horizontal="left" vertical="center"/>
      <protection/>
    </xf>
    <xf numFmtId="0" fontId="35" fillId="0" borderId="39" xfId="62" applyFill="1" applyBorder="1" applyAlignment="1">
      <alignment horizontal="left" vertical="center"/>
      <protection/>
    </xf>
    <xf numFmtId="0" fontId="35" fillId="0" borderId="39" xfId="62" applyFont="1" applyFill="1" applyBorder="1" applyAlignment="1">
      <alignment horizontal="right" vertical="center"/>
      <protection/>
    </xf>
    <xf numFmtId="0" fontId="35" fillId="0" borderId="10" xfId="62" applyFill="1" applyBorder="1" applyAlignment="1">
      <alignment horizontal="left" vertical="center"/>
      <protection/>
    </xf>
    <xf numFmtId="0" fontId="35" fillId="0" borderId="10" xfId="62" applyFont="1" applyFill="1" applyBorder="1" applyAlignment="1">
      <alignment horizontal="right" vertical="center"/>
      <protection/>
    </xf>
    <xf numFmtId="0" fontId="35" fillId="0" borderId="40" xfId="62" applyFill="1" applyBorder="1" applyAlignment="1">
      <alignment horizontal="left" vertical="center"/>
      <protection/>
    </xf>
    <xf numFmtId="0" fontId="35" fillId="0" borderId="40" xfId="62" applyFont="1" applyFill="1" applyBorder="1" applyAlignment="1">
      <alignment horizontal="right" vertical="center"/>
      <protection/>
    </xf>
    <xf numFmtId="0" fontId="35" fillId="35" borderId="32" xfId="62" applyFill="1" applyBorder="1" applyAlignment="1">
      <alignment horizontal="left" vertical="center"/>
      <protection/>
    </xf>
    <xf numFmtId="0" fontId="35" fillId="35" borderId="32" xfId="62" applyFill="1" applyBorder="1" applyAlignment="1">
      <alignment horizontal="right" vertical="center"/>
      <protection/>
    </xf>
    <xf numFmtId="0" fontId="35" fillId="35" borderId="10" xfId="62" applyFill="1" applyBorder="1" applyAlignment="1">
      <alignment horizontal="left" vertical="center"/>
      <protection/>
    </xf>
    <xf numFmtId="0" fontId="35" fillId="35" borderId="10" xfId="62" applyFill="1" applyBorder="1" applyAlignment="1">
      <alignment horizontal="right" vertical="center"/>
      <protection/>
    </xf>
    <xf numFmtId="0" fontId="35" fillId="35" borderId="36" xfId="62" applyFill="1" applyBorder="1" applyAlignment="1">
      <alignment horizontal="left" vertical="center"/>
      <protection/>
    </xf>
    <xf numFmtId="0" fontId="35" fillId="35" borderId="36" xfId="62" applyFill="1" applyBorder="1" applyAlignment="1">
      <alignment horizontal="right" vertical="center"/>
      <protection/>
    </xf>
    <xf numFmtId="0" fontId="35" fillId="35" borderId="40" xfId="62" applyFill="1" applyBorder="1" applyAlignment="1">
      <alignment horizontal="left" vertical="center"/>
      <protection/>
    </xf>
    <xf numFmtId="0" fontId="35" fillId="35" borderId="40" xfId="62" applyFill="1" applyBorder="1" applyAlignment="1">
      <alignment horizontal="right" vertical="center"/>
      <protection/>
    </xf>
    <xf numFmtId="0" fontId="35" fillId="0" borderId="36" xfId="62" applyFill="1" applyBorder="1" applyAlignment="1">
      <alignment horizontal="left" vertical="center"/>
      <protection/>
    </xf>
    <xf numFmtId="0" fontId="35" fillId="0" borderId="36" xfId="62" applyFill="1" applyBorder="1" applyAlignment="1">
      <alignment horizontal="right" vertical="center"/>
      <protection/>
    </xf>
    <xf numFmtId="0" fontId="35" fillId="0" borderId="32" xfId="62" applyFill="1" applyBorder="1" applyAlignment="1">
      <alignment horizontal="left" vertical="center"/>
      <protection/>
    </xf>
    <xf numFmtId="0" fontId="35" fillId="0" borderId="32" xfId="62" applyFill="1" applyBorder="1" applyAlignment="1">
      <alignment horizontal="right" vertical="center"/>
      <protection/>
    </xf>
    <xf numFmtId="0" fontId="35" fillId="0" borderId="10" xfId="62" applyFill="1" applyBorder="1" applyAlignment="1">
      <alignment horizontal="right" vertical="center"/>
      <protection/>
    </xf>
    <xf numFmtId="0" fontId="0" fillId="0" borderId="10" xfId="0" applyFill="1" applyBorder="1" applyAlignment="1">
      <alignment horizontal="right" vertical="center"/>
    </xf>
    <xf numFmtId="0" fontId="35" fillId="0" borderId="40" xfId="62" applyFill="1" applyBorder="1" applyAlignment="1">
      <alignment horizontal="right" vertical="center"/>
      <protection/>
    </xf>
    <xf numFmtId="49" fontId="2" fillId="5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35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4" fillId="33" borderId="41" xfId="0" applyNumberFormat="1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7" fillId="0" borderId="43" xfId="0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76" fontId="7" fillId="35" borderId="23" xfId="0" applyNumberFormat="1" applyFont="1" applyFill="1" applyBorder="1" applyAlignment="1">
      <alignment horizontal="left" vertical="center"/>
    </xf>
    <xf numFmtId="0" fontId="7" fillId="35" borderId="34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/>
    </xf>
    <xf numFmtId="0" fontId="7" fillId="35" borderId="0" xfId="0" applyFont="1" applyFill="1" applyBorder="1" applyAlignment="1">
      <alignment horizontal="right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left" vertical="center"/>
    </xf>
    <xf numFmtId="46" fontId="7" fillId="35" borderId="19" xfId="0" applyNumberFormat="1" applyFont="1" applyFill="1" applyBorder="1" applyAlignment="1">
      <alignment horizontal="right" vertical="center"/>
    </xf>
    <xf numFmtId="46" fontId="7" fillId="35" borderId="46" xfId="0" applyNumberFormat="1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right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left" vertical="center"/>
    </xf>
    <xf numFmtId="46" fontId="7" fillId="35" borderId="22" xfId="0" applyNumberFormat="1" applyFont="1" applyFill="1" applyBorder="1" applyAlignment="1">
      <alignment horizontal="right" vertical="center"/>
    </xf>
    <xf numFmtId="0" fontId="7" fillId="35" borderId="47" xfId="0" applyFont="1" applyFill="1" applyBorder="1" applyAlignment="1">
      <alignment horizontal="center" vertical="center"/>
    </xf>
    <xf numFmtId="176" fontId="7" fillId="35" borderId="48" xfId="0" applyNumberFormat="1" applyFont="1" applyFill="1" applyBorder="1" applyAlignment="1">
      <alignment horizontal="left" vertical="center"/>
    </xf>
    <xf numFmtId="46" fontId="7" fillId="35" borderId="0" xfId="0" applyNumberFormat="1" applyFont="1" applyFill="1" applyBorder="1" applyAlignment="1">
      <alignment horizontal="right" vertical="center"/>
    </xf>
    <xf numFmtId="46" fontId="7" fillId="35" borderId="21" xfId="0" applyNumberFormat="1" applyFont="1" applyFill="1" applyBorder="1" applyAlignment="1">
      <alignment horizontal="right" vertical="center"/>
    </xf>
    <xf numFmtId="176" fontId="7" fillId="35" borderId="19" xfId="0" applyNumberFormat="1" applyFont="1" applyFill="1" applyBorder="1" applyAlignment="1">
      <alignment horizontal="left" vertical="center"/>
    </xf>
    <xf numFmtId="176" fontId="7" fillId="35" borderId="0" xfId="0" applyNumberFormat="1" applyFont="1" applyFill="1" applyBorder="1" applyAlignment="1">
      <alignment horizontal="left" vertical="center"/>
    </xf>
    <xf numFmtId="0" fontId="7" fillId="35" borderId="46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/>
    </xf>
    <xf numFmtId="0" fontId="35" fillId="0" borderId="10" xfId="62" applyFont="1" applyFill="1" applyBorder="1" applyAlignment="1">
      <alignment horizontal="left" vertical="center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/>
    </xf>
    <xf numFmtId="0" fontId="0" fillId="35" borderId="32" xfId="0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/>
    </xf>
    <xf numFmtId="0" fontId="0" fillId="35" borderId="36" xfId="0" applyFill="1" applyBorder="1" applyAlignment="1">
      <alignment horizontal="left" vertical="center"/>
    </xf>
    <xf numFmtId="0" fontId="0" fillId="35" borderId="40" xfId="0" applyFill="1" applyBorder="1" applyAlignment="1">
      <alignment horizontal="left" vertical="center"/>
    </xf>
    <xf numFmtId="49" fontId="4" fillId="33" borderId="49" xfId="0" applyNumberFormat="1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49" fontId="7" fillId="33" borderId="50" xfId="0" applyNumberFormat="1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55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33" borderId="56" xfId="0" applyFont="1" applyFill="1" applyBorder="1" applyAlignment="1">
      <alignment horizontal="distributed" vertical="center"/>
    </xf>
    <xf numFmtId="0" fontId="6" fillId="33" borderId="57" xfId="0" applyFont="1" applyFill="1" applyBorder="1" applyAlignment="1">
      <alignment horizontal="distributed" vertical="center"/>
    </xf>
    <xf numFmtId="0" fontId="6" fillId="33" borderId="58" xfId="0" applyFont="1" applyFill="1" applyBorder="1" applyAlignment="1">
      <alignment horizontal="distributed" vertical="center"/>
    </xf>
    <xf numFmtId="0" fontId="6" fillId="33" borderId="59" xfId="0" applyFont="1" applyFill="1" applyBorder="1" applyAlignment="1">
      <alignment horizontal="distributed" vertical="center"/>
    </xf>
    <xf numFmtId="0" fontId="6" fillId="0" borderId="49" xfId="0" applyFont="1" applyBorder="1" applyAlignment="1">
      <alignment horizontal="distributed" vertical="center"/>
    </xf>
    <xf numFmtId="0" fontId="6" fillId="0" borderId="60" xfId="0" applyFont="1" applyBorder="1" applyAlignment="1">
      <alignment horizontal="distributed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55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6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35" borderId="48" xfId="0" applyFont="1" applyFill="1" applyBorder="1" applyAlignment="1">
      <alignment horizontal="center" vertical="center"/>
    </xf>
    <xf numFmtId="0" fontId="7" fillId="35" borderId="66" xfId="0" applyFont="1" applyFill="1" applyBorder="1" applyAlignment="1">
      <alignment horizontal="center" vertical="center"/>
    </xf>
    <xf numFmtId="0" fontId="6" fillId="35" borderId="67" xfId="0" applyFont="1" applyFill="1" applyBorder="1" applyAlignment="1">
      <alignment horizontal="distributed" vertical="center"/>
    </xf>
    <xf numFmtId="0" fontId="6" fillId="35" borderId="45" xfId="0" applyFont="1" applyFill="1" applyBorder="1" applyAlignment="1">
      <alignment horizontal="distributed" vertical="center"/>
    </xf>
    <xf numFmtId="0" fontId="7" fillId="0" borderId="6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distributed" vertical="center"/>
    </xf>
    <xf numFmtId="46" fontId="2" fillId="36" borderId="10" xfId="42" applyNumberFormat="1" applyFont="1" applyFill="1" applyBorder="1" applyAlignment="1">
      <alignment vertical="center"/>
    </xf>
    <xf numFmtId="46" fontId="2" fillId="36" borderId="10" xfId="0" applyNumberFormat="1" applyFont="1" applyFill="1" applyBorder="1" applyAlignment="1">
      <alignment vertical="center"/>
    </xf>
    <xf numFmtId="0" fontId="2" fillId="36" borderId="0" xfId="0" applyFont="1" applyFill="1" applyAlignment="1">
      <alignment horizontal="center" vertical="center"/>
    </xf>
    <xf numFmtId="0" fontId="2" fillId="36" borderId="0" xfId="0" applyFont="1" applyFill="1" applyAlignment="1">
      <alignment vertical="center"/>
    </xf>
    <xf numFmtId="0" fontId="2" fillId="36" borderId="50" xfId="0" applyFont="1" applyFill="1" applyBorder="1" applyAlignment="1">
      <alignment horizontal="distributed" vertical="center"/>
    </xf>
    <xf numFmtId="21" fontId="2" fillId="36" borderId="10" xfId="0" applyNumberFormat="1" applyFont="1" applyFill="1" applyBorder="1" applyAlignment="1">
      <alignment vertical="center"/>
    </xf>
    <xf numFmtId="0" fontId="2" fillId="0" borderId="50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69" xfId="0" applyFont="1" applyBorder="1" applyAlignment="1">
      <alignment horizontal="distributed" vertical="center"/>
    </xf>
    <xf numFmtId="0" fontId="2" fillId="0" borderId="36" xfId="0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distributed" vertical="center"/>
    </xf>
    <xf numFmtId="46" fontId="2" fillId="0" borderId="36" xfId="42" applyNumberFormat="1" applyFont="1" applyFill="1" applyBorder="1" applyAlignment="1">
      <alignment vertical="center"/>
    </xf>
    <xf numFmtId="21" fontId="2" fillId="0" borderId="36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46" fontId="2" fillId="0" borderId="36" xfId="0" applyNumberFormat="1" applyFont="1" applyFill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distributed" vertical="center"/>
    </xf>
    <xf numFmtId="46" fontId="2" fillId="0" borderId="48" xfId="42" applyNumberFormat="1" applyFont="1" applyFill="1" applyBorder="1" applyAlignment="1">
      <alignment vertical="center"/>
    </xf>
    <xf numFmtId="21" fontId="2" fillId="0" borderId="48" xfId="0" applyNumberFormat="1" applyFont="1" applyFill="1" applyBorder="1" applyAlignment="1">
      <alignment vertical="center"/>
    </xf>
    <xf numFmtId="0" fontId="2" fillId="0" borderId="48" xfId="0" applyFont="1" applyFill="1" applyBorder="1" applyAlignment="1">
      <alignment horizontal="center" vertical="center"/>
    </xf>
    <xf numFmtId="46" fontId="2" fillId="0" borderId="48" xfId="0" applyNumberFormat="1" applyFont="1" applyFill="1" applyBorder="1" applyAlignment="1">
      <alignment vertical="center"/>
    </xf>
    <xf numFmtId="0" fontId="34" fillId="0" borderId="48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0" fillId="36" borderId="0" xfId="0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Owner\Local%20Settings\Temporary%20Internet%20Files\Content.IE5\6B83TA76\&#26481;&#20140;&#24037;&#26989;&#22823;&#233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個人（男子）"/>
      <sheetName val="団体（男子）"/>
      <sheetName val="個人（女子）"/>
      <sheetName val="団体（女子）"/>
    </sheetNames>
    <sheetDataSet>
      <sheetData sheetId="0">
        <row r="2">
          <cell r="C2">
            <v>1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44"/>
  <sheetViews>
    <sheetView zoomScale="87" zoomScaleNormal="87" workbookViewId="0" topLeftCell="A232">
      <selection activeCell="B257" sqref="B257"/>
    </sheetView>
  </sheetViews>
  <sheetFormatPr defaultColWidth="9.00390625" defaultRowHeight="13.5"/>
  <cols>
    <col min="1" max="1" width="7.00390625" style="13" customWidth="1"/>
    <col min="2" max="2" width="17.50390625" style="13" bestFit="1" customWidth="1"/>
    <col min="3" max="3" width="13.625" style="82" customWidth="1"/>
    <col min="4" max="4" width="13.75390625" style="13" customWidth="1"/>
    <col min="5" max="16384" width="9.00390625" style="1" customWidth="1"/>
  </cols>
  <sheetData>
    <row r="1" ht="13.5" customHeight="1">
      <c r="B1" s="243" t="s">
        <v>57</v>
      </c>
    </row>
    <row r="2" ht="15" customHeight="1">
      <c r="B2" s="244"/>
    </row>
    <row r="3" spans="1:5" s="147" customFormat="1" ht="13.5" customHeight="1">
      <c r="A3" s="182" t="s">
        <v>396</v>
      </c>
      <c r="B3" s="145" t="s">
        <v>87</v>
      </c>
      <c r="C3" s="146">
        <v>3</v>
      </c>
      <c r="D3" s="144" t="s">
        <v>68</v>
      </c>
      <c r="E3" s="147">
        <v>1</v>
      </c>
    </row>
    <row r="4" spans="1:4" s="147" customFormat="1" ht="13.5" customHeight="1">
      <c r="A4" s="182" t="s">
        <v>678</v>
      </c>
      <c r="B4" s="148" t="s">
        <v>88</v>
      </c>
      <c r="C4" s="149">
        <v>3</v>
      </c>
      <c r="D4" s="144" t="s">
        <v>68</v>
      </c>
    </row>
    <row r="5" spans="1:4" s="147" customFormat="1" ht="13.5" customHeight="1">
      <c r="A5" s="182" t="s">
        <v>474</v>
      </c>
      <c r="B5" s="148" t="s">
        <v>89</v>
      </c>
      <c r="C5" s="149">
        <v>2</v>
      </c>
      <c r="D5" s="144" t="s">
        <v>68</v>
      </c>
    </row>
    <row r="6" spans="1:4" s="147" customFormat="1" ht="13.5" customHeight="1">
      <c r="A6" s="182" t="s">
        <v>610</v>
      </c>
      <c r="B6" s="148" t="s">
        <v>90</v>
      </c>
      <c r="C6" s="149">
        <v>2</v>
      </c>
      <c r="D6" s="144" t="s">
        <v>68</v>
      </c>
    </row>
    <row r="7" spans="1:4" s="147" customFormat="1" ht="13.5" customHeight="1">
      <c r="A7" s="182" t="s">
        <v>753</v>
      </c>
      <c r="B7" s="148" t="s">
        <v>91</v>
      </c>
      <c r="C7" s="149">
        <v>1</v>
      </c>
      <c r="D7" s="144" t="s">
        <v>68</v>
      </c>
    </row>
    <row r="8" spans="1:4" s="147" customFormat="1" ht="13.5" customHeight="1">
      <c r="A8" s="182" t="s">
        <v>326</v>
      </c>
      <c r="B8" s="148" t="s">
        <v>92</v>
      </c>
      <c r="C8" s="149">
        <v>1</v>
      </c>
      <c r="D8" s="144" t="s">
        <v>68</v>
      </c>
    </row>
    <row r="9" spans="1:4" s="147" customFormat="1" ht="13.5" customHeight="1">
      <c r="A9" s="182"/>
      <c r="B9" s="148" t="s">
        <v>93</v>
      </c>
      <c r="C9" s="149">
        <v>1</v>
      </c>
      <c r="D9" s="144" t="s">
        <v>68</v>
      </c>
    </row>
    <row r="10" spans="1:4" s="147" customFormat="1" ht="13.5" customHeight="1" thickBot="1">
      <c r="A10" s="182"/>
      <c r="B10" s="150" t="s">
        <v>94</v>
      </c>
      <c r="C10" s="151">
        <v>1</v>
      </c>
      <c r="D10" s="144" t="s">
        <v>68</v>
      </c>
    </row>
    <row r="11" spans="1:5" ht="13.5" customHeight="1">
      <c r="A11" s="183"/>
      <c r="B11" s="100" t="s">
        <v>95</v>
      </c>
      <c r="C11" s="136" t="s">
        <v>96</v>
      </c>
      <c r="D11" s="14" t="s">
        <v>35</v>
      </c>
      <c r="E11" s="1">
        <v>2</v>
      </c>
    </row>
    <row r="12" spans="1:4" ht="13.5" customHeight="1">
      <c r="A12" s="183" t="s">
        <v>611</v>
      </c>
      <c r="B12" s="99" t="s">
        <v>97</v>
      </c>
      <c r="C12" s="137" t="s">
        <v>96</v>
      </c>
      <c r="D12" s="14" t="s">
        <v>35</v>
      </c>
    </row>
    <row r="13" spans="1:4" ht="13.5" customHeight="1">
      <c r="A13" s="183" t="s">
        <v>398</v>
      </c>
      <c r="B13" s="99" t="s">
        <v>98</v>
      </c>
      <c r="C13" s="98">
        <v>3</v>
      </c>
      <c r="D13" s="14" t="s">
        <v>35</v>
      </c>
    </row>
    <row r="14" spans="1:4" ht="13.5" customHeight="1">
      <c r="A14" s="183" t="s">
        <v>754</v>
      </c>
      <c r="B14" s="99" t="s">
        <v>99</v>
      </c>
      <c r="C14" s="98">
        <v>2</v>
      </c>
      <c r="D14" s="14" t="s">
        <v>35</v>
      </c>
    </row>
    <row r="15" spans="1:4" ht="13.5" customHeight="1">
      <c r="A15" s="183" t="s">
        <v>475</v>
      </c>
      <c r="B15" s="99" t="s">
        <v>100</v>
      </c>
      <c r="C15" s="98">
        <v>2</v>
      </c>
      <c r="D15" s="14" t="s">
        <v>35</v>
      </c>
    </row>
    <row r="16" spans="1:4" ht="13.5" customHeight="1">
      <c r="A16" s="183" t="s">
        <v>328</v>
      </c>
      <c r="B16" s="99" t="s">
        <v>101</v>
      </c>
      <c r="C16" s="98">
        <v>1</v>
      </c>
      <c r="D16" s="14" t="s">
        <v>35</v>
      </c>
    </row>
    <row r="17" spans="1:4" ht="13.5" customHeight="1">
      <c r="A17" s="183" t="s">
        <v>679</v>
      </c>
      <c r="B17" s="99" t="s">
        <v>102</v>
      </c>
      <c r="C17" s="98">
        <v>1</v>
      </c>
      <c r="D17" s="14" t="s">
        <v>35</v>
      </c>
    </row>
    <row r="18" spans="1:4" ht="16.5" customHeight="1">
      <c r="A18" s="183"/>
      <c r="B18" s="73"/>
      <c r="C18" s="74"/>
      <c r="D18" s="14" t="s">
        <v>35</v>
      </c>
    </row>
    <row r="19" spans="1:5" s="147" customFormat="1" ht="14.25">
      <c r="A19" s="182" t="s">
        <v>330</v>
      </c>
      <c r="B19" s="152" t="s">
        <v>103</v>
      </c>
      <c r="C19" s="146">
        <v>1</v>
      </c>
      <c r="D19" s="144" t="s">
        <v>69</v>
      </c>
      <c r="E19" s="147">
        <v>3</v>
      </c>
    </row>
    <row r="20" spans="1:4" s="147" customFormat="1" ht="13.5" customHeight="1">
      <c r="A20" s="182" t="s">
        <v>755</v>
      </c>
      <c r="B20" s="153" t="s">
        <v>104</v>
      </c>
      <c r="C20" s="149">
        <v>1</v>
      </c>
      <c r="D20" s="144" t="s">
        <v>69</v>
      </c>
    </row>
    <row r="21" spans="1:4" s="147" customFormat="1" ht="13.5" customHeight="1">
      <c r="A21" s="182" t="s">
        <v>404</v>
      </c>
      <c r="B21" s="153" t="s">
        <v>105</v>
      </c>
      <c r="C21" s="149">
        <v>2</v>
      </c>
      <c r="D21" s="144" t="s">
        <v>69</v>
      </c>
    </row>
    <row r="22" spans="1:4" s="147" customFormat="1" ht="13.5" customHeight="1">
      <c r="A22" s="182" t="s">
        <v>477</v>
      </c>
      <c r="B22" s="153" t="s">
        <v>106</v>
      </c>
      <c r="C22" s="149">
        <v>2</v>
      </c>
      <c r="D22" s="144" t="s">
        <v>69</v>
      </c>
    </row>
    <row r="23" spans="1:4" s="147" customFormat="1" ht="13.5" customHeight="1">
      <c r="A23" s="182"/>
      <c r="B23" s="153" t="s">
        <v>107</v>
      </c>
      <c r="C23" s="149">
        <v>3</v>
      </c>
      <c r="D23" s="144" t="s">
        <v>69</v>
      </c>
    </row>
    <row r="24" spans="1:4" s="147" customFormat="1" ht="13.5" customHeight="1">
      <c r="A24" s="182" t="s">
        <v>613</v>
      </c>
      <c r="B24" s="153" t="s">
        <v>108</v>
      </c>
      <c r="C24" s="149">
        <v>3</v>
      </c>
      <c r="D24" s="144" t="s">
        <v>69</v>
      </c>
    </row>
    <row r="25" spans="1:4" s="147" customFormat="1" ht="13.5" customHeight="1">
      <c r="A25" s="182" t="s">
        <v>756</v>
      </c>
      <c r="B25" s="153" t="s">
        <v>109</v>
      </c>
      <c r="C25" s="149">
        <v>3</v>
      </c>
      <c r="D25" s="144" t="s">
        <v>69</v>
      </c>
    </row>
    <row r="26" spans="1:4" s="147" customFormat="1" ht="13.5" customHeight="1" thickBot="1">
      <c r="A26" s="182"/>
      <c r="B26" s="154" t="s">
        <v>110</v>
      </c>
      <c r="C26" s="151">
        <v>4</v>
      </c>
      <c r="D26" s="144" t="s">
        <v>69</v>
      </c>
    </row>
    <row r="27" spans="1:5" ht="13.5" customHeight="1">
      <c r="A27" s="183" t="s">
        <v>332</v>
      </c>
      <c r="B27" s="103" t="s">
        <v>111</v>
      </c>
      <c r="C27" s="97">
        <v>4</v>
      </c>
      <c r="D27" s="14" t="s">
        <v>70</v>
      </c>
      <c r="E27" s="1">
        <v>4</v>
      </c>
    </row>
    <row r="28" spans="1:4" ht="13.5" customHeight="1">
      <c r="A28" s="183" t="s">
        <v>683</v>
      </c>
      <c r="B28" s="101" t="s">
        <v>112</v>
      </c>
      <c r="C28" s="98">
        <v>4</v>
      </c>
      <c r="D28" s="14" t="s">
        <v>70</v>
      </c>
    </row>
    <row r="29" spans="1:4" ht="13.5" customHeight="1">
      <c r="A29" s="183" t="s">
        <v>757</v>
      </c>
      <c r="B29" s="101" t="s">
        <v>113</v>
      </c>
      <c r="C29" s="98">
        <v>4</v>
      </c>
      <c r="D29" s="14" t="s">
        <v>70</v>
      </c>
    </row>
    <row r="30" spans="1:4" ht="13.5" customHeight="1">
      <c r="A30" s="183" t="s">
        <v>758</v>
      </c>
      <c r="B30" s="101" t="s">
        <v>114</v>
      </c>
      <c r="C30" s="98">
        <v>2</v>
      </c>
      <c r="D30" s="14" t="s">
        <v>70</v>
      </c>
    </row>
    <row r="31" spans="1:4" ht="13.5" customHeight="1">
      <c r="A31" s="183" t="s">
        <v>760</v>
      </c>
      <c r="B31" s="101" t="s">
        <v>115</v>
      </c>
      <c r="C31" s="98">
        <v>2</v>
      </c>
      <c r="D31" s="14" t="s">
        <v>70</v>
      </c>
    </row>
    <row r="32" spans="1:4" ht="13.5" customHeight="1">
      <c r="A32" s="183" t="s">
        <v>759</v>
      </c>
      <c r="B32" s="101" t="s">
        <v>116</v>
      </c>
      <c r="C32" s="98">
        <v>1</v>
      </c>
      <c r="D32" s="14" t="s">
        <v>70</v>
      </c>
    </row>
    <row r="33" spans="1:4" ht="13.5" customHeight="1">
      <c r="A33" s="183"/>
      <c r="B33" s="101" t="s">
        <v>117</v>
      </c>
      <c r="C33" s="98">
        <v>1</v>
      </c>
      <c r="D33" s="14" t="s">
        <v>70</v>
      </c>
    </row>
    <row r="34" spans="1:7" ht="13.5" customHeight="1" thickBot="1">
      <c r="A34" s="183"/>
      <c r="B34" s="102" t="s">
        <v>118</v>
      </c>
      <c r="C34" s="108">
        <v>1</v>
      </c>
      <c r="D34" s="14" t="s">
        <v>70</v>
      </c>
      <c r="G34" s="53"/>
    </row>
    <row r="35" spans="1:7" s="147" customFormat="1" ht="13.5" customHeight="1">
      <c r="A35" s="182" t="s">
        <v>617</v>
      </c>
      <c r="B35" s="145" t="s">
        <v>119</v>
      </c>
      <c r="C35" s="155" t="s">
        <v>96</v>
      </c>
      <c r="D35" s="144" t="s">
        <v>59</v>
      </c>
      <c r="E35" s="147">
        <v>6</v>
      </c>
      <c r="G35" s="156"/>
    </row>
    <row r="36" spans="1:7" s="147" customFormat="1" ht="13.5" customHeight="1">
      <c r="A36" s="182"/>
      <c r="B36" s="148" t="s">
        <v>120</v>
      </c>
      <c r="C36" s="157" t="s">
        <v>127</v>
      </c>
      <c r="D36" s="144" t="s">
        <v>59</v>
      </c>
      <c r="G36" s="156"/>
    </row>
    <row r="37" spans="1:7" s="147" customFormat="1" ht="13.5" customHeight="1">
      <c r="A37" s="182" t="s">
        <v>766</v>
      </c>
      <c r="B37" s="148" t="s">
        <v>121</v>
      </c>
      <c r="C37" s="149">
        <v>4</v>
      </c>
      <c r="D37" s="144" t="s">
        <v>59</v>
      </c>
      <c r="G37" s="156"/>
    </row>
    <row r="38" spans="1:7" s="147" customFormat="1" ht="13.5" customHeight="1">
      <c r="A38" s="182" t="s">
        <v>767</v>
      </c>
      <c r="B38" s="148" t="s">
        <v>122</v>
      </c>
      <c r="C38" s="149">
        <v>4</v>
      </c>
      <c r="D38" s="144" t="s">
        <v>59</v>
      </c>
      <c r="G38" s="156"/>
    </row>
    <row r="39" spans="1:7" s="147" customFormat="1" ht="13.5" customHeight="1">
      <c r="A39" s="182"/>
      <c r="B39" s="148" t="s">
        <v>123</v>
      </c>
      <c r="C39" s="149">
        <v>3</v>
      </c>
      <c r="D39" s="144" t="s">
        <v>59</v>
      </c>
      <c r="G39" s="156"/>
    </row>
    <row r="40" spans="1:7" s="147" customFormat="1" ht="13.5" customHeight="1">
      <c r="A40" s="182" t="s">
        <v>334</v>
      </c>
      <c r="B40" s="148" t="s">
        <v>124</v>
      </c>
      <c r="C40" s="149">
        <v>2</v>
      </c>
      <c r="D40" s="144" t="s">
        <v>59</v>
      </c>
      <c r="G40" s="156"/>
    </row>
    <row r="41" spans="1:7" s="147" customFormat="1" ht="13.5" customHeight="1">
      <c r="A41" s="182" t="s">
        <v>481</v>
      </c>
      <c r="B41" s="148" t="s">
        <v>125</v>
      </c>
      <c r="C41" s="149">
        <v>2</v>
      </c>
      <c r="D41" s="144" t="s">
        <v>59</v>
      </c>
      <c r="G41" s="156"/>
    </row>
    <row r="42" spans="1:7" s="147" customFormat="1" ht="13.5" customHeight="1" thickBot="1">
      <c r="A42" s="182" t="s">
        <v>685</v>
      </c>
      <c r="B42" s="150" t="s">
        <v>126</v>
      </c>
      <c r="C42" s="151">
        <v>1</v>
      </c>
      <c r="D42" s="144" t="s">
        <v>59</v>
      </c>
      <c r="G42" s="156"/>
    </row>
    <row r="43" spans="1:7" ht="13.5" customHeight="1">
      <c r="A43" s="184" t="s">
        <v>336</v>
      </c>
      <c r="B43" s="105" t="s">
        <v>128</v>
      </c>
      <c r="C43" s="97">
        <v>1</v>
      </c>
      <c r="D43" s="22" t="s">
        <v>62</v>
      </c>
      <c r="E43" s="1">
        <v>7</v>
      </c>
      <c r="G43" s="54"/>
    </row>
    <row r="44" spans="1:7" ht="13.5" customHeight="1">
      <c r="A44" s="184" t="s">
        <v>619</v>
      </c>
      <c r="B44" s="104" t="s">
        <v>129</v>
      </c>
      <c r="C44" s="98">
        <v>1</v>
      </c>
      <c r="D44" s="22" t="s">
        <v>62</v>
      </c>
      <c r="G44" s="54"/>
    </row>
    <row r="45" spans="1:7" ht="13.5" customHeight="1">
      <c r="A45" s="184" t="s">
        <v>483</v>
      </c>
      <c r="B45" s="104" t="s">
        <v>130</v>
      </c>
      <c r="C45" s="98">
        <v>3</v>
      </c>
      <c r="D45" s="22" t="s">
        <v>62</v>
      </c>
      <c r="G45" s="54"/>
    </row>
    <row r="46" spans="1:7" ht="13.5" customHeight="1">
      <c r="A46" s="184" t="s">
        <v>687</v>
      </c>
      <c r="B46" s="104" t="s">
        <v>131</v>
      </c>
      <c r="C46" s="98">
        <v>3</v>
      </c>
      <c r="D46" s="22" t="s">
        <v>62</v>
      </c>
      <c r="F46" s="55"/>
      <c r="G46" s="54"/>
    </row>
    <row r="47" spans="1:7" ht="13.5" customHeight="1">
      <c r="A47" s="184" t="s">
        <v>553</v>
      </c>
      <c r="B47" s="104" t="s">
        <v>132</v>
      </c>
      <c r="C47" s="98">
        <v>3</v>
      </c>
      <c r="D47" s="22" t="s">
        <v>62</v>
      </c>
      <c r="F47" s="55"/>
      <c r="G47" s="54"/>
    </row>
    <row r="48" spans="1:7" ht="13.5" customHeight="1">
      <c r="A48" s="184" t="s">
        <v>410</v>
      </c>
      <c r="B48" s="104" t="s">
        <v>133</v>
      </c>
      <c r="C48" s="98">
        <v>3</v>
      </c>
      <c r="D48" s="22" t="s">
        <v>62</v>
      </c>
      <c r="F48" s="55"/>
      <c r="G48" s="54"/>
    </row>
    <row r="49" spans="1:7" ht="13.5" customHeight="1">
      <c r="A49" s="184"/>
      <c r="B49" s="106"/>
      <c r="C49" s="98"/>
      <c r="D49" s="22" t="s">
        <v>62</v>
      </c>
      <c r="F49" s="55"/>
      <c r="G49" s="54"/>
    </row>
    <row r="50" spans="1:7" ht="13.5" customHeight="1" thickBot="1">
      <c r="A50" s="184"/>
      <c r="B50" s="107"/>
      <c r="C50" s="108"/>
      <c r="D50" s="22" t="s">
        <v>62</v>
      </c>
      <c r="F50" s="55"/>
      <c r="G50" s="54"/>
    </row>
    <row r="51" spans="1:5" s="147" customFormat="1" ht="13.5" customHeight="1">
      <c r="A51" s="182" t="s">
        <v>689</v>
      </c>
      <c r="B51" s="152" t="s">
        <v>55</v>
      </c>
      <c r="C51" s="146">
        <v>4</v>
      </c>
      <c r="D51" s="144" t="s">
        <v>71</v>
      </c>
      <c r="E51" s="147">
        <v>8</v>
      </c>
    </row>
    <row r="52" spans="1:4" s="147" customFormat="1" ht="13.5" customHeight="1">
      <c r="A52" s="182" t="s">
        <v>761</v>
      </c>
      <c r="B52" s="153" t="s">
        <v>134</v>
      </c>
      <c r="C52" s="149">
        <v>1</v>
      </c>
      <c r="D52" s="144" t="s">
        <v>71</v>
      </c>
    </row>
    <row r="53" spans="1:4" s="147" customFormat="1" ht="13.5" customHeight="1">
      <c r="A53" s="182" t="s">
        <v>485</v>
      </c>
      <c r="B53" s="153" t="s">
        <v>135</v>
      </c>
      <c r="C53" s="149">
        <v>1</v>
      </c>
      <c r="D53" s="144" t="s">
        <v>71</v>
      </c>
    </row>
    <row r="54" spans="1:4" s="147" customFormat="1" ht="13.5" customHeight="1">
      <c r="A54" s="182" t="s">
        <v>621</v>
      </c>
      <c r="B54" s="153" t="s">
        <v>136</v>
      </c>
      <c r="C54" s="149">
        <v>1</v>
      </c>
      <c r="D54" s="144" t="s">
        <v>71</v>
      </c>
    </row>
    <row r="55" spans="1:4" s="147" customFormat="1" ht="13.5" customHeight="1">
      <c r="A55" s="182" t="s">
        <v>555</v>
      </c>
      <c r="B55" s="153" t="s">
        <v>137</v>
      </c>
      <c r="C55" s="149">
        <v>2</v>
      </c>
      <c r="D55" s="144" t="s">
        <v>71</v>
      </c>
    </row>
    <row r="56" spans="1:4" s="147" customFormat="1" ht="13.5" customHeight="1">
      <c r="A56" s="182" t="s">
        <v>412</v>
      </c>
      <c r="B56" s="153" t="s">
        <v>138</v>
      </c>
      <c r="C56" s="149">
        <v>2</v>
      </c>
      <c r="D56" s="144" t="s">
        <v>71</v>
      </c>
    </row>
    <row r="57" spans="1:4" s="147" customFormat="1" ht="13.5" customHeight="1">
      <c r="A57" s="182"/>
      <c r="B57" s="153" t="s">
        <v>139</v>
      </c>
      <c r="C57" s="149">
        <v>2</v>
      </c>
      <c r="D57" s="144" t="s">
        <v>71</v>
      </c>
    </row>
    <row r="58" spans="1:4" s="147" customFormat="1" ht="13.5" customHeight="1" thickBot="1">
      <c r="A58" s="182"/>
      <c r="B58" s="154" t="s">
        <v>140</v>
      </c>
      <c r="C58" s="151">
        <v>1</v>
      </c>
      <c r="D58" s="144" t="s">
        <v>71</v>
      </c>
    </row>
    <row r="59" spans="1:5" ht="13.5" customHeight="1">
      <c r="A59" s="184" t="s">
        <v>487</v>
      </c>
      <c r="B59" s="112" t="s">
        <v>141</v>
      </c>
      <c r="C59" s="97">
        <v>4</v>
      </c>
      <c r="D59" s="22" t="s">
        <v>44</v>
      </c>
      <c r="E59" s="1">
        <v>9</v>
      </c>
    </row>
    <row r="60" spans="1:4" ht="13.5" customHeight="1">
      <c r="A60" s="184" t="s">
        <v>762</v>
      </c>
      <c r="B60" s="110" t="s">
        <v>142</v>
      </c>
      <c r="C60" s="98">
        <v>4</v>
      </c>
      <c r="D60" s="22" t="s">
        <v>44</v>
      </c>
    </row>
    <row r="61" spans="1:4" ht="13.5" customHeight="1">
      <c r="A61" s="184" t="s">
        <v>557</v>
      </c>
      <c r="B61" s="110" t="s">
        <v>143</v>
      </c>
      <c r="C61" s="137">
        <v>4</v>
      </c>
      <c r="D61" s="22" t="s">
        <v>44</v>
      </c>
    </row>
    <row r="62" spans="1:4" ht="13.5" customHeight="1">
      <c r="A62" s="184" t="s">
        <v>340</v>
      </c>
      <c r="B62" s="112" t="s">
        <v>144</v>
      </c>
      <c r="C62" s="97">
        <v>1</v>
      </c>
      <c r="D62" s="22" t="s">
        <v>44</v>
      </c>
    </row>
    <row r="63" spans="1:4" ht="13.5" customHeight="1">
      <c r="A63" s="184" t="s">
        <v>623</v>
      </c>
      <c r="B63" s="110" t="s">
        <v>145</v>
      </c>
      <c r="C63" s="98">
        <v>1</v>
      </c>
      <c r="D63" s="22" t="s">
        <v>44</v>
      </c>
    </row>
    <row r="64" spans="1:4" ht="13.5" customHeight="1">
      <c r="A64" s="184"/>
      <c r="B64" s="110" t="s">
        <v>146</v>
      </c>
      <c r="C64" s="98">
        <v>1</v>
      </c>
      <c r="D64" s="22" t="s">
        <v>44</v>
      </c>
    </row>
    <row r="65" spans="1:4" ht="13.5" customHeight="1">
      <c r="A65" s="184"/>
      <c r="B65" s="110" t="s">
        <v>147</v>
      </c>
      <c r="C65" s="98">
        <v>1</v>
      </c>
      <c r="D65" s="22" t="s">
        <v>44</v>
      </c>
    </row>
    <row r="66" spans="1:4" ht="13.5" customHeight="1" thickBot="1">
      <c r="A66" s="184" t="s">
        <v>691</v>
      </c>
      <c r="B66" s="111" t="s">
        <v>148</v>
      </c>
      <c r="C66" s="108">
        <v>1</v>
      </c>
      <c r="D66" s="22" t="s">
        <v>44</v>
      </c>
    </row>
    <row r="67" spans="1:5" s="147" customFormat="1" ht="13.5" customHeight="1">
      <c r="A67" s="182" t="s">
        <v>342</v>
      </c>
      <c r="B67" s="152" t="s">
        <v>156</v>
      </c>
      <c r="C67" s="146">
        <v>3</v>
      </c>
      <c r="D67" s="144" t="s">
        <v>36</v>
      </c>
      <c r="E67" s="147">
        <v>11</v>
      </c>
    </row>
    <row r="68" spans="1:4" s="147" customFormat="1" ht="13.5" customHeight="1">
      <c r="A68" s="182" t="s">
        <v>415</v>
      </c>
      <c r="B68" s="153" t="s">
        <v>149</v>
      </c>
      <c r="C68" s="149">
        <v>3</v>
      </c>
      <c r="D68" s="144" t="s">
        <v>36</v>
      </c>
    </row>
    <row r="69" spans="1:4" s="147" customFormat="1" ht="13.5" customHeight="1">
      <c r="A69" s="182" t="s">
        <v>488</v>
      </c>
      <c r="B69" s="153" t="s">
        <v>150</v>
      </c>
      <c r="C69" s="149">
        <v>2</v>
      </c>
      <c r="D69" s="144" t="s">
        <v>36</v>
      </c>
    </row>
    <row r="70" spans="1:4" s="147" customFormat="1" ht="13.5" customHeight="1">
      <c r="A70" s="182" t="s">
        <v>558</v>
      </c>
      <c r="B70" s="153" t="s">
        <v>151</v>
      </c>
      <c r="C70" s="149">
        <v>2</v>
      </c>
      <c r="D70" s="144" t="s">
        <v>36</v>
      </c>
    </row>
    <row r="71" spans="1:4" s="147" customFormat="1" ht="13.5" customHeight="1">
      <c r="A71" s="182" t="s">
        <v>624</v>
      </c>
      <c r="B71" s="153" t="s">
        <v>152</v>
      </c>
      <c r="C71" s="149">
        <v>2</v>
      </c>
      <c r="D71" s="144" t="s">
        <v>36</v>
      </c>
    </row>
    <row r="72" spans="1:4" s="147" customFormat="1" ht="13.5" customHeight="1">
      <c r="A72" s="182" t="s">
        <v>692</v>
      </c>
      <c r="B72" s="153" t="s">
        <v>153</v>
      </c>
      <c r="C72" s="149">
        <v>1</v>
      </c>
      <c r="D72" s="144" t="s">
        <v>36</v>
      </c>
    </row>
    <row r="73" spans="1:4" s="147" customFormat="1" ht="13.5" customHeight="1">
      <c r="A73" s="182" t="s">
        <v>765</v>
      </c>
      <c r="B73" s="153" t="s">
        <v>154</v>
      </c>
      <c r="C73" s="149">
        <v>1</v>
      </c>
      <c r="D73" s="144" t="s">
        <v>36</v>
      </c>
    </row>
    <row r="74" spans="1:4" s="147" customFormat="1" ht="13.5" customHeight="1" thickBot="1">
      <c r="A74" s="182"/>
      <c r="B74" s="154" t="s">
        <v>155</v>
      </c>
      <c r="C74" s="151">
        <v>1</v>
      </c>
      <c r="D74" s="144" t="s">
        <v>36</v>
      </c>
    </row>
    <row r="75" spans="1:5" ht="13.5" customHeight="1">
      <c r="A75" s="184"/>
      <c r="B75" s="113" t="s">
        <v>157</v>
      </c>
      <c r="C75" s="136" t="s">
        <v>96</v>
      </c>
      <c r="D75" s="14" t="s">
        <v>46</v>
      </c>
      <c r="E75" s="1">
        <v>12</v>
      </c>
    </row>
    <row r="76" spans="1:4" ht="13.5" customHeight="1">
      <c r="A76" s="184" t="s">
        <v>695</v>
      </c>
      <c r="B76" s="114" t="s">
        <v>158</v>
      </c>
      <c r="C76" s="98">
        <v>4</v>
      </c>
      <c r="D76" s="14" t="s">
        <v>46</v>
      </c>
    </row>
    <row r="77" spans="1:4" ht="13.5" customHeight="1">
      <c r="A77" s="184" t="s">
        <v>418</v>
      </c>
      <c r="B77" s="114" t="s">
        <v>159</v>
      </c>
      <c r="C77" s="98">
        <v>4</v>
      </c>
      <c r="D77" s="14" t="s">
        <v>46</v>
      </c>
    </row>
    <row r="78" spans="1:4" ht="13.5" customHeight="1">
      <c r="A78" s="184" t="s">
        <v>491</v>
      </c>
      <c r="B78" s="114" t="s">
        <v>160</v>
      </c>
      <c r="C78" s="98">
        <v>4</v>
      </c>
      <c r="D78" s="14" t="s">
        <v>46</v>
      </c>
    </row>
    <row r="79" spans="1:4" ht="13.5" customHeight="1">
      <c r="A79" s="184" t="s">
        <v>561</v>
      </c>
      <c r="B79" s="114" t="s">
        <v>161</v>
      </c>
      <c r="C79" s="98">
        <v>3</v>
      </c>
      <c r="D79" s="14" t="s">
        <v>46</v>
      </c>
    </row>
    <row r="80" spans="1:4" ht="13.5" customHeight="1">
      <c r="A80" s="184" t="s">
        <v>344</v>
      </c>
      <c r="B80" s="114" t="s">
        <v>162</v>
      </c>
      <c r="C80" s="98">
        <v>2</v>
      </c>
      <c r="D80" s="14" t="s">
        <v>46</v>
      </c>
    </row>
    <row r="81" spans="1:4" ht="13.5" customHeight="1">
      <c r="A81" s="184"/>
      <c r="B81" s="114" t="s">
        <v>163</v>
      </c>
      <c r="C81" s="98">
        <v>2</v>
      </c>
      <c r="D81" s="14" t="s">
        <v>46</v>
      </c>
    </row>
    <row r="82" spans="1:4" ht="13.5" customHeight="1" thickBot="1">
      <c r="A82" s="184" t="s">
        <v>627</v>
      </c>
      <c r="B82" s="115" t="s">
        <v>164</v>
      </c>
      <c r="C82" s="108">
        <v>2</v>
      </c>
      <c r="D82" s="14" t="s">
        <v>46</v>
      </c>
    </row>
    <row r="83" spans="1:5" s="147" customFormat="1" ht="13.5" customHeight="1">
      <c r="A83" s="182" t="s">
        <v>563</v>
      </c>
      <c r="B83" s="158" t="s">
        <v>165</v>
      </c>
      <c r="C83" s="155" t="s">
        <v>127</v>
      </c>
      <c r="D83" s="144" t="s">
        <v>63</v>
      </c>
      <c r="E83" s="147">
        <v>13</v>
      </c>
    </row>
    <row r="84" spans="1:4" s="147" customFormat="1" ht="13.5" customHeight="1">
      <c r="A84" s="182" t="s">
        <v>346</v>
      </c>
      <c r="B84" s="159" t="s">
        <v>166</v>
      </c>
      <c r="C84" s="149">
        <v>4</v>
      </c>
      <c r="D84" s="144" t="s">
        <v>63</v>
      </c>
    </row>
    <row r="85" spans="1:4" s="147" customFormat="1" ht="13.5" customHeight="1">
      <c r="A85" s="182" t="s">
        <v>493</v>
      </c>
      <c r="B85" s="159" t="s">
        <v>167</v>
      </c>
      <c r="C85" s="149">
        <v>3</v>
      </c>
      <c r="D85" s="144" t="s">
        <v>63</v>
      </c>
    </row>
    <row r="86" spans="1:4" s="147" customFormat="1" ht="13.5" customHeight="1">
      <c r="A86" s="182" t="s">
        <v>697</v>
      </c>
      <c r="B86" s="159" t="s">
        <v>168</v>
      </c>
      <c r="C86" s="149">
        <v>3</v>
      </c>
      <c r="D86" s="144" t="s">
        <v>63</v>
      </c>
    </row>
    <row r="87" spans="1:4" s="147" customFormat="1" ht="13.5" customHeight="1">
      <c r="A87" s="182"/>
      <c r="B87" s="159" t="s">
        <v>169</v>
      </c>
      <c r="C87" s="149">
        <v>2</v>
      </c>
      <c r="D87" s="144" t="s">
        <v>63</v>
      </c>
    </row>
    <row r="88" spans="1:4" s="147" customFormat="1" ht="13.5" customHeight="1">
      <c r="A88" s="182" t="s">
        <v>629</v>
      </c>
      <c r="B88" s="159" t="s">
        <v>170</v>
      </c>
      <c r="C88" s="149">
        <v>1</v>
      </c>
      <c r="D88" s="144" t="s">
        <v>63</v>
      </c>
    </row>
    <row r="89" spans="1:4" s="147" customFormat="1" ht="13.5" customHeight="1">
      <c r="A89" s="182"/>
      <c r="B89" s="159" t="s">
        <v>171</v>
      </c>
      <c r="C89" s="149">
        <v>3</v>
      </c>
      <c r="D89" s="144" t="s">
        <v>63</v>
      </c>
    </row>
    <row r="90" spans="1:4" s="147" customFormat="1" ht="13.5" customHeight="1" thickBot="1">
      <c r="A90" s="182" t="s">
        <v>420</v>
      </c>
      <c r="B90" s="160" t="s">
        <v>172</v>
      </c>
      <c r="C90" s="151">
        <v>1</v>
      </c>
      <c r="D90" s="144" t="s">
        <v>63</v>
      </c>
    </row>
    <row r="91" spans="1:5" ht="13.5" customHeight="1">
      <c r="A91" s="183" t="s">
        <v>348</v>
      </c>
      <c r="B91" s="116" t="s">
        <v>173</v>
      </c>
      <c r="C91" s="136">
        <v>2</v>
      </c>
      <c r="D91" s="14" t="s">
        <v>64</v>
      </c>
      <c r="E91" s="1">
        <v>14</v>
      </c>
    </row>
    <row r="92" spans="1:4" ht="13.5" customHeight="1">
      <c r="A92" s="183"/>
      <c r="B92" s="117" t="s">
        <v>174</v>
      </c>
      <c r="C92" s="137">
        <v>3</v>
      </c>
      <c r="D92" s="14" t="s">
        <v>64</v>
      </c>
    </row>
    <row r="93" spans="1:4" ht="13.5" customHeight="1">
      <c r="A93" s="183" t="s">
        <v>495</v>
      </c>
      <c r="B93" s="117" t="s">
        <v>175</v>
      </c>
      <c r="C93" s="137" t="s">
        <v>181</v>
      </c>
      <c r="D93" s="14" t="s">
        <v>64</v>
      </c>
    </row>
    <row r="94" spans="1:4" ht="13.5" customHeight="1">
      <c r="A94" s="183" t="s">
        <v>699</v>
      </c>
      <c r="B94" s="117" t="s">
        <v>176</v>
      </c>
      <c r="C94" s="137">
        <v>3</v>
      </c>
      <c r="D94" s="14" t="s">
        <v>64</v>
      </c>
    </row>
    <row r="95" spans="1:4" ht="13.5" customHeight="1">
      <c r="A95" s="183" t="s">
        <v>631</v>
      </c>
      <c r="B95" s="117" t="s">
        <v>177</v>
      </c>
      <c r="C95" s="137">
        <v>1</v>
      </c>
      <c r="D95" s="14" t="s">
        <v>64</v>
      </c>
    </row>
    <row r="96" spans="1:4" ht="13.5" customHeight="1">
      <c r="A96" s="183" t="s">
        <v>422</v>
      </c>
      <c r="B96" s="117" t="s">
        <v>178</v>
      </c>
      <c r="C96" s="137" t="s">
        <v>96</v>
      </c>
      <c r="D96" s="14" t="s">
        <v>64</v>
      </c>
    </row>
    <row r="97" spans="1:4" ht="13.5" customHeight="1">
      <c r="A97" s="183"/>
      <c r="B97" s="117" t="s">
        <v>179</v>
      </c>
      <c r="C97" s="137">
        <v>3</v>
      </c>
      <c r="D97" s="14" t="s">
        <v>64</v>
      </c>
    </row>
    <row r="98" spans="1:4" ht="13.5" customHeight="1" thickBot="1">
      <c r="A98" s="183" t="s">
        <v>565</v>
      </c>
      <c r="B98" s="118" t="s">
        <v>180</v>
      </c>
      <c r="C98" s="109" t="s">
        <v>127</v>
      </c>
      <c r="D98" s="14" t="s">
        <v>64</v>
      </c>
    </row>
    <row r="99" spans="1:5" s="147" customFormat="1" ht="13.5" customHeight="1">
      <c r="A99" s="182" t="s">
        <v>633</v>
      </c>
      <c r="B99" s="158" t="s">
        <v>182</v>
      </c>
      <c r="C99" s="146">
        <v>2</v>
      </c>
      <c r="D99" s="144" t="s">
        <v>190</v>
      </c>
      <c r="E99" s="147">
        <v>15</v>
      </c>
    </row>
    <row r="100" spans="1:4" s="147" customFormat="1" ht="13.5" customHeight="1">
      <c r="A100" s="182" t="s">
        <v>497</v>
      </c>
      <c r="B100" s="159" t="s">
        <v>183</v>
      </c>
      <c r="C100" s="149">
        <v>2</v>
      </c>
      <c r="D100" s="144" t="s">
        <v>190</v>
      </c>
    </row>
    <row r="101" spans="1:4" s="147" customFormat="1" ht="13.5" customHeight="1">
      <c r="A101" s="182"/>
      <c r="B101" s="159" t="s">
        <v>184</v>
      </c>
      <c r="C101" s="149">
        <v>2</v>
      </c>
      <c r="D101" s="144" t="s">
        <v>190</v>
      </c>
    </row>
    <row r="102" spans="1:4" s="147" customFormat="1" ht="13.5" customHeight="1">
      <c r="A102" s="182" t="s">
        <v>567</v>
      </c>
      <c r="B102" s="159" t="s">
        <v>185</v>
      </c>
      <c r="C102" s="149">
        <v>3</v>
      </c>
      <c r="D102" s="144" t="s">
        <v>190</v>
      </c>
    </row>
    <row r="103" spans="1:4" s="147" customFormat="1" ht="13.5" customHeight="1">
      <c r="A103" s="182" t="s">
        <v>424</v>
      </c>
      <c r="B103" s="159" t="s">
        <v>186</v>
      </c>
      <c r="C103" s="149">
        <v>2</v>
      </c>
      <c r="D103" s="144" t="s">
        <v>190</v>
      </c>
    </row>
    <row r="104" spans="1:4" s="147" customFormat="1" ht="13.5" customHeight="1">
      <c r="A104" s="182" t="s">
        <v>350</v>
      </c>
      <c r="B104" s="159" t="s">
        <v>187</v>
      </c>
      <c r="C104" s="149">
        <v>3</v>
      </c>
      <c r="D104" s="144" t="s">
        <v>190</v>
      </c>
    </row>
    <row r="105" spans="1:4" s="147" customFormat="1" ht="13.5" customHeight="1">
      <c r="A105" s="182" t="s">
        <v>701</v>
      </c>
      <c r="B105" s="159" t="s">
        <v>188</v>
      </c>
      <c r="C105" s="149">
        <v>3</v>
      </c>
      <c r="D105" s="144" t="s">
        <v>190</v>
      </c>
    </row>
    <row r="106" spans="1:4" s="147" customFormat="1" ht="13.5" customHeight="1" thickBot="1">
      <c r="A106" s="182"/>
      <c r="B106" s="160" t="s">
        <v>189</v>
      </c>
      <c r="C106" s="151">
        <v>3</v>
      </c>
      <c r="D106" s="144" t="s">
        <v>190</v>
      </c>
    </row>
    <row r="107" spans="1:5" s="81" customFormat="1" ht="13.5" customHeight="1">
      <c r="A107" s="184" t="s">
        <v>703</v>
      </c>
      <c r="B107" s="161" t="s">
        <v>191</v>
      </c>
      <c r="C107" s="162">
        <v>4</v>
      </c>
      <c r="D107" s="22" t="s">
        <v>65</v>
      </c>
      <c r="E107" s="81">
        <v>16</v>
      </c>
    </row>
    <row r="108" spans="1:4" s="81" customFormat="1" ht="13.5" customHeight="1">
      <c r="A108" s="184" t="s">
        <v>426</v>
      </c>
      <c r="B108" s="163" t="s">
        <v>50</v>
      </c>
      <c r="C108" s="164">
        <v>4</v>
      </c>
      <c r="D108" s="22" t="s">
        <v>65</v>
      </c>
    </row>
    <row r="109" spans="1:4" s="81" customFormat="1" ht="13.5" customHeight="1">
      <c r="A109" s="184" t="s">
        <v>352</v>
      </c>
      <c r="B109" s="163" t="s">
        <v>192</v>
      </c>
      <c r="C109" s="164">
        <v>1</v>
      </c>
      <c r="D109" s="22" t="s">
        <v>65</v>
      </c>
    </row>
    <row r="110" spans="1:4" s="81" customFormat="1" ht="13.5" customHeight="1">
      <c r="A110" s="184" t="s">
        <v>569</v>
      </c>
      <c r="B110" s="163" t="s">
        <v>193</v>
      </c>
      <c r="C110" s="164">
        <v>3</v>
      </c>
      <c r="D110" s="22" t="s">
        <v>65</v>
      </c>
    </row>
    <row r="111" spans="1:4" s="81" customFormat="1" ht="13.5" customHeight="1">
      <c r="A111" s="184"/>
      <c r="B111" s="163" t="s">
        <v>194</v>
      </c>
      <c r="C111" s="164">
        <v>3</v>
      </c>
      <c r="D111" s="22" t="s">
        <v>65</v>
      </c>
    </row>
    <row r="112" spans="1:4" s="81" customFormat="1" ht="13.5" customHeight="1">
      <c r="A112" s="184" t="s">
        <v>635</v>
      </c>
      <c r="B112" s="163" t="s">
        <v>195</v>
      </c>
      <c r="C112" s="164">
        <v>3</v>
      </c>
      <c r="D112" s="22" t="s">
        <v>65</v>
      </c>
    </row>
    <row r="113" spans="1:4" s="81" customFormat="1" ht="13.5" customHeight="1">
      <c r="A113" s="184" t="s">
        <v>499</v>
      </c>
      <c r="B113" s="163" t="s">
        <v>196</v>
      </c>
      <c r="C113" s="164">
        <v>8</v>
      </c>
      <c r="D113" s="22" t="s">
        <v>65</v>
      </c>
    </row>
    <row r="114" spans="1:4" s="81" customFormat="1" ht="13.5" customHeight="1" thickBot="1">
      <c r="A114" s="184"/>
      <c r="B114" s="165" t="s">
        <v>197</v>
      </c>
      <c r="C114" s="166">
        <v>2</v>
      </c>
      <c r="D114" s="22" t="s">
        <v>65</v>
      </c>
    </row>
    <row r="115" spans="1:5" s="147" customFormat="1" ht="13.5" customHeight="1">
      <c r="A115" s="182" t="s">
        <v>428</v>
      </c>
      <c r="B115" s="158" t="s">
        <v>198</v>
      </c>
      <c r="C115" s="146">
        <v>3</v>
      </c>
      <c r="D115" s="144" t="s">
        <v>66</v>
      </c>
      <c r="E115" s="147">
        <v>17</v>
      </c>
    </row>
    <row r="116" spans="1:4" s="147" customFormat="1" ht="13.5" customHeight="1">
      <c r="A116" s="182" t="s">
        <v>637</v>
      </c>
      <c r="B116" s="159" t="s">
        <v>199</v>
      </c>
      <c r="C116" s="149">
        <v>3</v>
      </c>
      <c r="D116" s="144" t="s">
        <v>66</v>
      </c>
    </row>
    <row r="117" spans="1:4" s="147" customFormat="1" ht="13.5" customHeight="1">
      <c r="A117" s="182" t="s">
        <v>501</v>
      </c>
      <c r="B117" s="159" t="s">
        <v>200</v>
      </c>
      <c r="C117" s="149">
        <v>3</v>
      </c>
      <c r="D117" s="144" t="s">
        <v>66</v>
      </c>
    </row>
    <row r="118" spans="1:4" s="147" customFormat="1" ht="13.5" customHeight="1">
      <c r="A118" s="182" t="s">
        <v>705</v>
      </c>
      <c r="B118" s="159" t="s">
        <v>201</v>
      </c>
      <c r="C118" s="149">
        <v>2</v>
      </c>
      <c r="D118" s="144" t="s">
        <v>66</v>
      </c>
    </row>
    <row r="119" spans="1:4" s="147" customFormat="1" ht="13.5" customHeight="1">
      <c r="A119" s="182" t="s">
        <v>571</v>
      </c>
      <c r="B119" s="159" t="s">
        <v>202</v>
      </c>
      <c r="C119" s="149">
        <v>2</v>
      </c>
      <c r="D119" s="144" t="s">
        <v>66</v>
      </c>
    </row>
    <row r="120" spans="1:4" s="147" customFormat="1" ht="13.5" customHeight="1">
      <c r="A120" s="182" t="s">
        <v>354</v>
      </c>
      <c r="B120" s="159" t="s">
        <v>203</v>
      </c>
      <c r="C120" s="149">
        <v>2</v>
      </c>
      <c r="D120" s="144" t="s">
        <v>66</v>
      </c>
    </row>
    <row r="121" spans="1:4" s="147" customFormat="1" ht="13.5" customHeight="1">
      <c r="A121" s="182"/>
      <c r="B121" s="159" t="s">
        <v>204</v>
      </c>
      <c r="C121" s="149">
        <v>1</v>
      </c>
      <c r="D121" s="144" t="s">
        <v>66</v>
      </c>
    </row>
    <row r="122" spans="1:4" s="147" customFormat="1" ht="13.5" customHeight="1" thickBot="1">
      <c r="A122" s="182"/>
      <c r="B122" s="160" t="s">
        <v>205</v>
      </c>
      <c r="C122" s="151">
        <v>1</v>
      </c>
      <c r="D122" s="144" t="s">
        <v>66</v>
      </c>
    </row>
    <row r="123" spans="1:5" s="81" customFormat="1" ht="13.5" customHeight="1">
      <c r="A123" s="184"/>
      <c r="B123" s="161" t="s">
        <v>206</v>
      </c>
      <c r="C123" s="162">
        <v>5</v>
      </c>
      <c r="D123" s="22" t="s">
        <v>67</v>
      </c>
      <c r="E123" s="81">
        <v>20</v>
      </c>
    </row>
    <row r="124" spans="1:4" s="81" customFormat="1" ht="13.5" customHeight="1">
      <c r="A124" s="184" t="s">
        <v>503</v>
      </c>
      <c r="B124" s="163" t="s">
        <v>207</v>
      </c>
      <c r="C124" s="164">
        <v>3</v>
      </c>
      <c r="D124" s="22" t="s">
        <v>67</v>
      </c>
    </row>
    <row r="125" spans="1:4" s="81" customFormat="1" ht="13.5" customHeight="1">
      <c r="A125" s="184" t="s">
        <v>707</v>
      </c>
      <c r="B125" s="163" t="s">
        <v>208</v>
      </c>
      <c r="C125" s="164">
        <v>3</v>
      </c>
      <c r="D125" s="22" t="s">
        <v>67</v>
      </c>
    </row>
    <row r="126" spans="1:4" s="81" customFormat="1" ht="13.5" customHeight="1">
      <c r="A126" s="184" t="s">
        <v>356</v>
      </c>
      <c r="B126" s="163" t="s">
        <v>209</v>
      </c>
      <c r="C126" s="164">
        <v>2</v>
      </c>
      <c r="D126" s="22" t="s">
        <v>67</v>
      </c>
    </row>
    <row r="127" spans="1:4" s="81" customFormat="1" ht="13.5" customHeight="1">
      <c r="A127" s="184" t="s">
        <v>573</v>
      </c>
      <c r="B127" s="163" t="s">
        <v>210</v>
      </c>
      <c r="C127" s="164">
        <v>2</v>
      </c>
      <c r="D127" s="22" t="s">
        <v>67</v>
      </c>
    </row>
    <row r="128" spans="1:4" s="81" customFormat="1" ht="13.5" customHeight="1">
      <c r="A128" s="184"/>
      <c r="B128" s="163" t="s">
        <v>211</v>
      </c>
      <c r="C128" s="164">
        <v>2</v>
      </c>
      <c r="D128" s="22" t="s">
        <v>67</v>
      </c>
    </row>
    <row r="129" spans="1:4" s="81" customFormat="1" ht="13.5" customHeight="1">
      <c r="A129" s="184" t="s">
        <v>639</v>
      </c>
      <c r="B129" s="163" t="s">
        <v>763</v>
      </c>
      <c r="C129" s="164">
        <v>1</v>
      </c>
      <c r="D129" s="22" t="s">
        <v>67</v>
      </c>
    </row>
    <row r="130" spans="1:4" s="81" customFormat="1" ht="13.5" customHeight="1" thickBot="1">
      <c r="A130" s="184" t="s">
        <v>430</v>
      </c>
      <c r="B130" s="165" t="s">
        <v>768</v>
      </c>
      <c r="C130" s="166">
        <v>1</v>
      </c>
      <c r="D130" s="22" t="s">
        <v>67</v>
      </c>
    </row>
    <row r="131" spans="1:5" s="147" customFormat="1" ht="13.5" customHeight="1">
      <c r="A131" s="182" t="s">
        <v>505</v>
      </c>
      <c r="B131" s="159" t="s">
        <v>212</v>
      </c>
      <c r="C131" s="146">
        <v>3</v>
      </c>
      <c r="D131" s="144" t="s">
        <v>72</v>
      </c>
      <c r="E131" s="147">
        <v>22</v>
      </c>
    </row>
    <row r="132" spans="1:4" s="147" customFormat="1" ht="13.5" customHeight="1">
      <c r="A132" s="182" t="s">
        <v>575</v>
      </c>
      <c r="B132" s="159" t="s">
        <v>213</v>
      </c>
      <c r="C132" s="149">
        <v>3</v>
      </c>
      <c r="D132" s="144" t="s">
        <v>72</v>
      </c>
    </row>
    <row r="133" spans="1:4" s="147" customFormat="1" ht="13.5" customHeight="1">
      <c r="A133" s="182" t="s">
        <v>709</v>
      </c>
      <c r="B133" s="159" t="s">
        <v>214</v>
      </c>
      <c r="C133" s="149">
        <v>3</v>
      </c>
      <c r="D133" s="144" t="s">
        <v>72</v>
      </c>
    </row>
    <row r="134" spans="1:4" s="147" customFormat="1" ht="13.5" customHeight="1">
      <c r="A134" s="182"/>
      <c r="B134" s="159" t="s">
        <v>215</v>
      </c>
      <c r="C134" s="149">
        <v>2</v>
      </c>
      <c r="D134" s="144" t="s">
        <v>72</v>
      </c>
    </row>
    <row r="135" spans="1:4" s="147" customFormat="1" ht="13.5" customHeight="1">
      <c r="A135" s="182" t="s">
        <v>432</v>
      </c>
      <c r="B135" s="159" t="s">
        <v>216</v>
      </c>
      <c r="C135" s="149">
        <v>2</v>
      </c>
      <c r="D135" s="144" t="s">
        <v>72</v>
      </c>
    </row>
    <row r="136" spans="1:4" s="147" customFormat="1" ht="13.5" customHeight="1">
      <c r="A136" s="182" t="s">
        <v>358</v>
      </c>
      <c r="B136" s="159" t="s">
        <v>217</v>
      </c>
      <c r="C136" s="149">
        <v>2</v>
      </c>
      <c r="D136" s="144" t="s">
        <v>72</v>
      </c>
    </row>
    <row r="137" spans="1:4" s="147" customFormat="1" ht="13.5" customHeight="1">
      <c r="A137" s="182" t="s">
        <v>641</v>
      </c>
      <c r="B137" s="159" t="s">
        <v>218</v>
      </c>
      <c r="C137" s="149">
        <v>1</v>
      </c>
      <c r="D137" s="144" t="s">
        <v>72</v>
      </c>
    </row>
    <row r="138" spans="1:4" s="147" customFormat="1" ht="13.5" customHeight="1" thickBot="1">
      <c r="A138" s="182"/>
      <c r="B138" s="160" t="s">
        <v>219</v>
      </c>
      <c r="C138" s="151">
        <v>1</v>
      </c>
      <c r="D138" s="144" t="s">
        <v>72</v>
      </c>
    </row>
    <row r="139" spans="1:3" ht="13.5" customHeight="1">
      <c r="A139" s="183">
        <v>181</v>
      </c>
      <c r="B139" s="36"/>
      <c r="C139" s="83"/>
    </row>
    <row r="140" ht="13.5" customHeight="1">
      <c r="A140" s="183">
        <f>A139+1</f>
        <v>182</v>
      </c>
    </row>
    <row r="141" spans="1:3" ht="13.5" customHeight="1">
      <c r="A141" s="183">
        <f>A140+1</f>
        <v>183</v>
      </c>
      <c r="B141" s="36"/>
      <c r="C141" s="83"/>
    </row>
    <row r="142" spans="1:3" ht="13.5" customHeight="1">
      <c r="A142" s="183">
        <f>A141+1</f>
        <v>184</v>
      </c>
      <c r="B142" s="36"/>
      <c r="C142" s="83"/>
    </row>
    <row r="143" spans="1:3" ht="13.5" customHeight="1">
      <c r="A143" s="183">
        <f>A142+1</f>
        <v>185</v>
      </c>
      <c r="B143" s="36"/>
      <c r="C143" s="83"/>
    </row>
    <row r="144" spans="1:3" ht="13.5" customHeight="1">
      <c r="A144" s="183">
        <f>A143+1</f>
        <v>186</v>
      </c>
      <c r="B144" s="36"/>
      <c r="C144" s="83"/>
    </row>
    <row r="145" spans="1:9" ht="13.5" customHeight="1">
      <c r="A145" s="183"/>
      <c r="B145" s="36"/>
      <c r="C145" s="83"/>
      <c r="I145" s="81"/>
    </row>
    <row r="146" spans="1:3" ht="13.5" customHeight="1">
      <c r="A146" s="183"/>
      <c r="B146" s="36"/>
      <c r="C146" s="83"/>
    </row>
    <row r="147" spans="1:4" s="78" customFormat="1" ht="13.5" customHeight="1">
      <c r="A147" s="185">
        <v>191</v>
      </c>
      <c r="B147" s="77"/>
      <c r="C147" s="84"/>
      <c r="D147" s="12"/>
    </row>
    <row r="148" spans="1:4" s="78" customFormat="1" ht="13.5" customHeight="1">
      <c r="A148" s="185">
        <f>A147+1</f>
        <v>192</v>
      </c>
      <c r="B148" s="77"/>
      <c r="C148" s="84"/>
      <c r="D148" s="12"/>
    </row>
    <row r="149" spans="1:4" s="78" customFormat="1" ht="13.5" customHeight="1">
      <c r="A149" s="185">
        <f>A148+1</f>
        <v>193</v>
      </c>
      <c r="B149" s="77"/>
      <c r="C149" s="84"/>
      <c r="D149" s="12"/>
    </row>
    <row r="150" spans="1:4" s="78" customFormat="1" ht="13.5" customHeight="1">
      <c r="A150" s="185">
        <f>A149+1</f>
        <v>194</v>
      </c>
      <c r="B150" s="77"/>
      <c r="C150" s="84"/>
      <c r="D150" s="12"/>
    </row>
    <row r="151" spans="1:4" s="78" customFormat="1" ht="13.5" customHeight="1">
      <c r="A151" s="185">
        <f>A150+1</f>
        <v>195</v>
      </c>
      <c r="B151" s="77"/>
      <c r="C151" s="84"/>
      <c r="D151" s="12"/>
    </row>
    <row r="152" spans="1:4" s="78" customFormat="1" ht="13.5" customHeight="1">
      <c r="A152" s="185">
        <f>A151+1</f>
        <v>196</v>
      </c>
      <c r="B152" s="77"/>
      <c r="C152" s="84"/>
      <c r="D152" s="12"/>
    </row>
    <row r="153" spans="1:4" s="78" customFormat="1" ht="13.5" customHeight="1">
      <c r="A153" s="185"/>
      <c r="B153" s="77"/>
      <c r="C153" s="84"/>
      <c r="D153" s="12"/>
    </row>
    <row r="154" spans="1:4" s="78" customFormat="1" ht="13.5" customHeight="1">
      <c r="A154" s="185"/>
      <c r="B154" s="77"/>
      <c r="C154" s="84"/>
      <c r="D154" s="12"/>
    </row>
    <row r="155" spans="1:4" ht="13.5" customHeight="1">
      <c r="A155" s="183">
        <v>211</v>
      </c>
      <c r="B155" s="36"/>
      <c r="C155" s="83"/>
      <c r="D155" s="14"/>
    </row>
    <row r="156" spans="1:4" ht="13.5" customHeight="1">
      <c r="A156" s="183">
        <f>A155+1</f>
        <v>212</v>
      </c>
      <c r="B156" s="36"/>
      <c r="C156" s="83"/>
      <c r="D156" s="14"/>
    </row>
    <row r="157" spans="1:4" ht="13.5" customHeight="1">
      <c r="A157" s="183">
        <f>A156+1</f>
        <v>213</v>
      </c>
      <c r="B157" s="36"/>
      <c r="C157" s="83"/>
      <c r="D157" s="14"/>
    </row>
    <row r="158" spans="1:4" ht="13.5" customHeight="1">
      <c r="A158" s="183">
        <f>A157+1</f>
        <v>214</v>
      </c>
      <c r="B158" s="36"/>
      <c r="C158" s="83"/>
      <c r="D158" s="14"/>
    </row>
    <row r="159" spans="1:4" ht="13.5" customHeight="1">
      <c r="A159" s="183">
        <f>A158+1</f>
        <v>215</v>
      </c>
      <c r="B159" s="36"/>
      <c r="C159" s="83"/>
      <c r="D159" s="14"/>
    </row>
    <row r="160" spans="1:4" ht="13.5" customHeight="1">
      <c r="A160" s="183">
        <f>A159+1</f>
        <v>216</v>
      </c>
      <c r="B160" s="36"/>
      <c r="C160" s="83"/>
      <c r="D160" s="14"/>
    </row>
    <row r="161" spans="1:4" ht="13.5" customHeight="1">
      <c r="A161" s="183"/>
      <c r="B161" s="36"/>
      <c r="C161" s="83"/>
      <c r="D161" s="14"/>
    </row>
    <row r="162" spans="1:4" ht="13.5" customHeight="1">
      <c r="A162" s="183"/>
      <c r="B162" s="36"/>
      <c r="C162" s="83"/>
      <c r="D162" s="14"/>
    </row>
    <row r="163" spans="1:3" s="78" customFormat="1" ht="13.5" customHeight="1">
      <c r="A163" s="185">
        <v>221</v>
      </c>
      <c r="C163" s="138"/>
    </row>
    <row r="164" spans="1:3" s="78" customFormat="1" ht="13.5" customHeight="1">
      <c r="A164" s="185">
        <f>A163+1</f>
        <v>222</v>
      </c>
      <c r="C164" s="138"/>
    </row>
    <row r="165" spans="1:3" s="78" customFormat="1" ht="13.5" customHeight="1">
      <c r="A165" s="185">
        <f>A164+1</f>
        <v>223</v>
      </c>
      <c r="C165" s="138"/>
    </row>
    <row r="166" spans="1:3" s="78" customFormat="1" ht="13.5" customHeight="1">
      <c r="A166" s="185">
        <f>A165+1</f>
        <v>224</v>
      </c>
      <c r="C166" s="138"/>
    </row>
    <row r="167" spans="1:3" s="78" customFormat="1" ht="13.5" customHeight="1">
      <c r="A167" s="185">
        <f>A166+1</f>
        <v>225</v>
      </c>
      <c r="C167" s="138"/>
    </row>
    <row r="168" spans="1:3" s="78" customFormat="1" ht="13.5" customHeight="1">
      <c r="A168" s="185">
        <f>A167+1</f>
        <v>226</v>
      </c>
      <c r="C168" s="138"/>
    </row>
    <row r="169" spans="1:3" s="78" customFormat="1" ht="13.5" customHeight="1">
      <c r="A169" s="185"/>
      <c r="C169" s="138"/>
    </row>
    <row r="170" spans="1:3" s="78" customFormat="1" ht="13.5" customHeight="1">
      <c r="A170" s="185"/>
      <c r="C170" s="138"/>
    </row>
    <row r="171" ht="13.5" customHeight="1">
      <c r="A171" s="183">
        <v>231</v>
      </c>
    </row>
    <row r="172" ht="13.5" customHeight="1">
      <c r="A172" s="183">
        <f>A171+1</f>
        <v>232</v>
      </c>
    </row>
    <row r="173" ht="13.5" customHeight="1">
      <c r="A173" s="183">
        <f>A172+1</f>
        <v>233</v>
      </c>
    </row>
    <row r="174" ht="13.5" customHeight="1">
      <c r="A174" s="183">
        <f>A173+1</f>
        <v>234</v>
      </c>
    </row>
    <row r="175" ht="13.5" customHeight="1">
      <c r="A175" s="183">
        <f>A174+1</f>
        <v>235</v>
      </c>
    </row>
    <row r="176" ht="13.5" customHeight="1">
      <c r="A176" s="183">
        <f>A175+1</f>
        <v>236</v>
      </c>
    </row>
    <row r="177" ht="13.5" customHeight="1">
      <c r="A177" s="183"/>
    </row>
    <row r="178" ht="13.5" customHeight="1">
      <c r="A178" s="183"/>
    </row>
    <row r="179" spans="1:3" s="78" customFormat="1" ht="13.5" customHeight="1">
      <c r="A179" s="185">
        <v>241</v>
      </c>
      <c r="C179" s="138"/>
    </row>
    <row r="180" spans="1:3" s="78" customFormat="1" ht="13.5" customHeight="1">
      <c r="A180" s="185">
        <f>A179+1</f>
        <v>242</v>
      </c>
      <c r="C180" s="138"/>
    </row>
    <row r="181" spans="1:3" s="78" customFormat="1" ht="13.5" customHeight="1">
      <c r="A181" s="185">
        <f>A180+1</f>
        <v>243</v>
      </c>
      <c r="C181" s="138"/>
    </row>
    <row r="182" spans="1:3" s="78" customFormat="1" ht="13.5" customHeight="1">
      <c r="A182" s="185">
        <f>A181+1</f>
        <v>244</v>
      </c>
      <c r="C182" s="138"/>
    </row>
    <row r="183" spans="1:3" s="78" customFormat="1" ht="13.5" customHeight="1">
      <c r="A183" s="185">
        <f>A182+1</f>
        <v>245</v>
      </c>
      <c r="C183" s="138"/>
    </row>
    <row r="184" spans="1:3" s="78" customFormat="1" ht="13.5" customHeight="1">
      <c r="A184" s="185">
        <f>A183+1</f>
        <v>246</v>
      </c>
      <c r="C184" s="138"/>
    </row>
    <row r="185" spans="1:3" s="78" customFormat="1" ht="13.5" customHeight="1">
      <c r="A185" s="185"/>
      <c r="C185" s="138"/>
    </row>
    <row r="186" spans="1:3" s="78" customFormat="1" ht="13.5" customHeight="1">
      <c r="A186" s="185"/>
      <c r="C186" s="138"/>
    </row>
    <row r="187" spans="1:4" ht="13.5" customHeight="1">
      <c r="A187" s="184"/>
      <c r="B187" s="86"/>
      <c r="C187" s="87"/>
      <c r="D187" s="22"/>
    </row>
    <row r="188" spans="1:4" ht="13.5" customHeight="1">
      <c r="A188" s="184"/>
      <c r="B188" s="86"/>
      <c r="C188" s="87"/>
      <c r="D188" s="22"/>
    </row>
    <row r="189" spans="1:4" ht="13.5" customHeight="1">
      <c r="A189" s="186"/>
      <c r="B189" s="245" t="s">
        <v>58</v>
      </c>
      <c r="D189" s="1"/>
    </row>
    <row r="190" spans="1:4" ht="13.5" customHeight="1" thickBot="1">
      <c r="A190" s="186"/>
      <c r="B190" s="246"/>
      <c r="D190" s="1"/>
    </row>
    <row r="191" spans="1:5" ht="13.5" customHeight="1">
      <c r="A191" s="184" t="s">
        <v>360</v>
      </c>
      <c r="B191" s="121" t="s">
        <v>120</v>
      </c>
      <c r="C191" s="139" t="s">
        <v>127</v>
      </c>
      <c r="D191" s="22" t="s">
        <v>224</v>
      </c>
      <c r="E191" s="1">
        <v>101</v>
      </c>
    </row>
    <row r="192" spans="1:4" ht="13.5" customHeight="1">
      <c r="A192" s="184" t="s">
        <v>433</v>
      </c>
      <c r="B192" s="119" t="s">
        <v>220</v>
      </c>
      <c r="C192" s="137">
        <v>1</v>
      </c>
      <c r="D192" s="22" t="s">
        <v>224</v>
      </c>
    </row>
    <row r="193" spans="1:4" ht="13.5" customHeight="1">
      <c r="A193" s="184" t="s">
        <v>435</v>
      </c>
      <c r="B193" s="119" t="s">
        <v>123</v>
      </c>
      <c r="C193" s="137">
        <v>3</v>
      </c>
      <c r="D193" s="22" t="s">
        <v>224</v>
      </c>
    </row>
    <row r="194" spans="1:4" ht="13.5" customHeight="1">
      <c r="A194" s="184" t="s">
        <v>436</v>
      </c>
      <c r="B194" s="119" t="s">
        <v>221</v>
      </c>
      <c r="C194" s="137">
        <v>2</v>
      </c>
      <c r="D194" s="22" t="s">
        <v>224</v>
      </c>
    </row>
    <row r="195" spans="1:4" ht="13.5" customHeight="1">
      <c r="A195" s="184" t="s">
        <v>437</v>
      </c>
      <c r="B195" s="119" t="s">
        <v>222</v>
      </c>
      <c r="C195" s="137">
        <v>1</v>
      </c>
      <c r="D195" s="22" t="s">
        <v>224</v>
      </c>
    </row>
    <row r="196" spans="1:4" ht="13.5" customHeight="1" thickBot="1">
      <c r="A196" s="184" t="s">
        <v>438</v>
      </c>
      <c r="B196" s="122" t="s">
        <v>223</v>
      </c>
      <c r="C196" s="140">
        <v>1</v>
      </c>
      <c r="D196" s="22" t="s">
        <v>224</v>
      </c>
    </row>
    <row r="197" spans="1:4" ht="13.5" customHeight="1">
      <c r="A197" s="184"/>
      <c r="B197" s="121" t="s">
        <v>125</v>
      </c>
      <c r="C197" s="139">
        <v>2</v>
      </c>
      <c r="D197" s="22" t="s">
        <v>224</v>
      </c>
    </row>
    <row r="198" spans="1:4" ht="13.5" customHeight="1" thickBot="1">
      <c r="A198" s="184"/>
      <c r="B198" s="120" t="s">
        <v>126</v>
      </c>
      <c r="C198" s="109">
        <v>1</v>
      </c>
      <c r="D198" s="22" t="s">
        <v>224</v>
      </c>
    </row>
    <row r="199" spans="1:5" s="142" customFormat="1" ht="13.5" customHeight="1">
      <c r="A199" s="187" t="s">
        <v>362</v>
      </c>
      <c r="B199" s="167" t="s">
        <v>225</v>
      </c>
      <c r="C199" s="168">
        <v>2</v>
      </c>
      <c r="D199" s="143" t="s">
        <v>43</v>
      </c>
      <c r="E199" s="142">
        <v>102</v>
      </c>
    </row>
    <row r="200" spans="1:4" s="142" customFormat="1" ht="13.5" customHeight="1">
      <c r="A200" s="187" t="s">
        <v>439</v>
      </c>
      <c r="B200" s="169" t="s">
        <v>226</v>
      </c>
      <c r="C200" s="170">
        <v>1</v>
      </c>
      <c r="D200" s="143" t="s">
        <v>43</v>
      </c>
    </row>
    <row r="201" spans="1:4" s="142" customFormat="1" ht="13.5" customHeight="1">
      <c r="A201" s="187" t="s">
        <v>507</v>
      </c>
      <c r="B201" s="169" t="s">
        <v>227</v>
      </c>
      <c r="C201" s="170">
        <v>2</v>
      </c>
      <c r="D201" s="143" t="s">
        <v>43</v>
      </c>
    </row>
    <row r="202" spans="1:4" s="142" customFormat="1" ht="13.5" customHeight="1">
      <c r="A202" s="187" t="s">
        <v>577</v>
      </c>
      <c r="B202" s="169" t="s">
        <v>228</v>
      </c>
      <c r="C202" s="170">
        <v>1</v>
      </c>
      <c r="D202" s="143" t="s">
        <v>43</v>
      </c>
    </row>
    <row r="203" spans="1:4" s="142" customFormat="1" ht="13.5" customHeight="1">
      <c r="A203" s="187" t="s">
        <v>643</v>
      </c>
      <c r="B203" s="169" t="s">
        <v>229</v>
      </c>
      <c r="C203" s="170">
        <v>1</v>
      </c>
      <c r="D203" s="143" t="s">
        <v>43</v>
      </c>
    </row>
    <row r="204" spans="1:4" s="142" customFormat="1" ht="13.5" customHeight="1" thickBot="1">
      <c r="A204" s="187" t="s">
        <v>711</v>
      </c>
      <c r="B204" s="171" t="s">
        <v>230</v>
      </c>
      <c r="C204" s="172">
        <v>2</v>
      </c>
      <c r="D204" s="143" t="s">
        <v>43</v>
      </c>
    </row>
    <row r="205" spans="1:4" s="142" customFormat="1" ht="13.5" customHeight="1">
      <c r="A205" s="187"/>
      <c r="B205" s="167" t="s">
        <v>231</v>
      </c>
      <c r="C205" s="168">
        <v>4</v>
      </c>
      <c r="D205" s="143" t="s">
        <v>43</v>
      </c>
    </row>
    <row r="206" spans="1:4" s="142" customFormat="1" ht="13.5" customHeight="1" thickBot="1">
      <c r="A206" s="187"/>
      <c r="B206" s="173" t="s">
        <v>232</v>
      </c>
      <c r="C206" s="174">
        <v>2</v>
      </c>
      <c r="D206" s="143" t="s">
        <v>43</v>
      </c>
    </row>
    <row r="207" spans="1:5" s="81" customFormat="1" ht="13.5" customHeight="1">
      <c r="A207" s="184" t="s">
        <v>364</v>
      </c>
      <c r="B207" s="123" t="s">
        <v>233</v>
      </c>
      <c r="C207" s="139">
        <v>3</v>
      </c>
      <c r="D207" s="22" t="s">
        <v>60</v>
      </c>
      <c r="E207" s="81">
        <v>103</v>
      </c>
    </row>
    <row r="208" spans="1:4" s="81" customFormat="1" ht="13.5" customHeight="1">
      <c r="A208" s="184" t="s">
        <v>441</v>
      </c>
      <c r="B208" s="124" t="s">
        <v>234</v>
      </c>
      <c r="C208" s="137">
        <v>1</v>
      </c>
      <c r="D208" s="22" t="s">
        <v>60</v>
      </c>
    </row>
    <row r="209" spans="1:4" s="81" customFormat="1" ht="13.5" customHeight="1">
      <c r="A209" s="184" t="s">
        <v>509</v>
      </c>
      <c r="B209" s="124" t="s">
        <v>235</v>
      </c>
      <c r="C209" s="137">
        <v>1</v>
      </c>
      <c r="D209" s="22" t="s">
        <v>60</v>
      </c>
    </row>
    <row r="210" spans="1:4" s="81" customFormat="1" ht="13.5" customHeight="1">
      <c r="A210" s="184" t="s">
        <v>579</v>
      </c>
      <c r="B210" s="124" t="s">
        <v>236</v>
      </c>
      <c r="C210" s="137">
        <v>1</v>
      </c>
      <c r="D210" s="22" t="s">
        <v>60</v>
      </c>
    </row>
    <row r="211" spans="1:4" s="81" customFormat="1" ht="13.5" customHeight="1">
      <c r="A211" s="184" t="s">
        <v>645</v>
      </c>
      <c r="B211" s="124" t="s">
        <v>237</v>
      </c>
      <c r="C211" s="137">
        <v>2</v>
      </c>
      <c r="D211" s="22" t="s">
        <v>60</v>
      </c>
    </row>
    <row r="212" spans="1:4" s="81" customFormat="1" ht="13.5" customHeight="1" thickBot="1">
      <c r="A212" s="184" t="s">
        <v>713</v>
      </c>
      <c r="B212" s="127" t="s">
        <v>238</v>
      </c>
      <c r="C212" s="140">
        <v>2</v>
      </c>
      <c r="D212" s="22" t="s">
        <v>60</v>
      </c>
    </row>
    <row r="213" spans="1:4" s="81" customFormat="1" ht="13.5" customHeight="1">
      <c r="A213" s="184"/>
      <c r="B213" s="126"/>
      <c r="C213" s="139"/>
      <c r="D213" s="22" t="s">
        <v>60</v>
      </c>
    </row>
    <row r="214" spans="1:4" s="81" customFormat="1" ht="13.5" customHeight="1" thickBot="1">
      <c r="A214" s="184"/>
      <c r="B214" s="125"/>
      <c r="C214" s="109"/>
      <c r="D214" s="22" t="s">
        <v>60</v>
      </c>
    </row>
    <row r="215" spans="1:5" s="142" customFormat="1" ht="13.5" customHeight="1">
      <c r="A215" s="187" t="s">
        <v>366</v>
      </c>
      <c r="B215" s="167" t="s">
        <v>239</v>
      </c>
      <c r="C215" s="168">
        <v>4</v>
      </c>
      <c r="D215" s="143" t="s">
        <v>61</v>
      </c>
      <c r="E215" s="142">
        <v>104</v>
      </c>
    </row>
    <row r="216" spans="1:4" s="142" customFormat="1" ht="13.5" customHeight="1">
      <c r="A216" s="187" t="s">
        <v>443</v>
      </c>
      <c r="B216" s="169" t="s">
        <v>240</v>
      </c>
      <c r="C216" s="170">
        <v>4</v>
      </c>
      <c r="D216" s="143" t="s">
        <v>61</v>
      </c>
    </row>
    <row r="217" spans="1:4" s="142" customFormat="1" ht="13.5" customHeight="1">
      <c r="A217" s="187" t="s">
        <v>511</v>
      </c>
      <c r="B217" s="169" t="s">
        <v>241</v>
      </c>
      <c r="C217" s="170">
        <v>4</v>
      </c>
      <c r="D217" s="143" t="s">
        <v>61</v>
      </c>
    </row>
    <row r="218" spans="1:4" s="142" customFormat="1" ht="13.5" customHeight="1">
      <c r="A218" s="187" t="s">
        <v>581</v>
      </c>
      <c r="B218" s="169" t="s">
        <v>242</v>
      </c>
      <c r="C218" s="170">
        <v>3</v>
      </c>
      <c r="D218" s="143" t="s">
        <v>61</v>
      </c>
    </row>
    <row r="219" spans="1:4" s="142" customFormat="1" ht="13.5" customHeight="1">
      <c r="A219" s="187" t="s">
        <v>647</v>
      </c>
      <c r="B219" s="169" t="s">
        <v>243</v>
      </c>
      <c r="C219" s="170">
        <v>1</v>
      </c>
      <c r="D219" s="143" t="s">
        <v>61</v>
      </c>
    </row>
    <row r="220" spans="1:4" s="142" customFormat="1" ht="13.5" customHeight="1" thickBot="1">
      <c r="A220" s="187" t="s">
        <v>715</v>
      </c>
      <c r="B220" s="171" t="s">
        <v>244</v>
      </c>
      <c r="C220" s="172">
        <v>1</v>
      </c>
      <c r="D220" s="143" t="s">
        <v>61</v>
      </c>
    </row>
    <row r="221" spans="1:4" s="142" customFormat="1" ht="13.5" customHeight="1">
      <c r="A221" s="187"/>
      <c r="B221" s="167"/>
      <c r="C221" s="168"/>
      <c r="D221" s="143" t="s">
        <v>61</v>
      </c>
    </row>
    <row r="222" spans="1:4" s="142" customFormat="1" ht="13.5" customHeight="1" thickBot="1">
      <c r="A222" s="187"/>
      <c r="B222" s="173"/>
      <c r="C222" s="174"/>
      <c r="D222" s="143" t="s">
        <v>61</v>
      </c>
    </row>
    <row r="223" spans="1:5" s="81" customFormat="1" ht="13.5" customHeight="1">
      <c r="A223" s="184" t="s">
        <v>368</v>
      </c>
      <c r="B223" s="130" t="s">
        <v>245</v>
      </c>
      <c r="C223" s="139">
        <v>2</v>
      </c>
      <c r="D223" s="22" t="s">
        <v>251</v>
      </c>
      <c r="E223" s="81">
        <v>105</v>
      </c>
    </row>
    <row r="224" spans="1:4" s="81" customFormat="1" ht="13.5" customHeight="1">
      <c r="A224" s="184" t="s">
        <v>445</v>
      </c>
      <c r="B224" s="128" t="s">
        <v>246</v>
      </c>
      <c r="C224" s="137">
        <v>1</v>
      </c>
      <c r="D224" s="22" t="s">
        <v>251</v>
      </c>
    </row>
    <row r="225" spans="1:4" s="81" customFormat="1" ht="13.5" customHeight="1">
      <c r="A225" s="184" t="s">
        <v>513</v>
      </c>
      <c r="B225" s="128" t="s">
        <v>140</v>
      </c>
      <c r="C225" s="137">
        <v>1</v>
      </c>
      <c r="D225" s="22" t="s">
        <v>251</v>
      </c>
    </row>
    <row r="226" spans="1:4" s="81" customFormat="1" ht="13.5" customHeight="1">
      <c r="A226" s="184" t="s">
        <v>583</v>
      </c>
      <c r="B226" s="128" t="s">
        <v>139</v>
      </c>
      <c r="C226" s="137">
        <v>2</v>
      </c>
      <c r="D226" s="22" t="s">
        <v>251</v>
      </c>
    </row>
    <row r="227" spans="1:4" s="81" customFormat="1" ht="13.5" customHeight="1">
      <c r="A227" s="184" t="s">
        <v>649</v>
      </c>
      <c r="B227" s="128" t="s">
        <v>247</v>
      </c>
      <c r="C227" s="137">
        <v>1</v>
      </c>
      <c r="D227" s="22" t="s">
        <v>251</v>
      </c>
    </row>
    <row r="228" spans="1:4" s="81" customFormat="1" ht="13.5" customHeight="1" thickBot="1">
      <c r="A228" s="184" t="s">
        <v>717</v>
      </c>
      <c r="B228" s="131" t="s">
        <v>248</v>
      </c>
      <c r="C228" s="140">
        <v>2</v>
      </c>
      <c r="D228" s="22" t="s">
        <v>251</v>
      </c>
    </row>
    <row r="229" spans="1:4" s="81" customFormat="1" ht="13.5" customHeight="1">
      <c r="A229" s="184"/>
      <c r="B229" s="130" t="s">
        <v>249</v>
      </c>
      <c r="C229" s="139">
        <v>1</v>
      </c>
      <c r="D229" s="22" t="s">
        <v>251</v>
      </c>
    </row>
    <row r="230" spans="1:4" s="81" customFormat="1" ht="13.5" customHeight="1" thickBot="1">
      <c r="A230" s="184"/>
      <c r="B230" s="129" t="s">
        <v>250</v>
      </c>
      <c r="C230" s="109">
        <v>1</v>
      </c>
      <c r="D230" s="22" t="s">
        <v>251</v>
      </c>
    </row>
    <row r="231" spans="1:5" s="142" customFormat="1" ht="13.5" customHeight="1">
      <c r="A231" s="187" t="s">
        <v>370</v>
      </c>
      <c r="B231" s="167" t="s">
        <v>252</v>
      </c>
      <c r="C231" s="168" t="s">
        <v>259</v>
      </c>
      <c r="D231" s="143" t="s">
        <v>39</v>
      </c>
      <c r="E231" s="142">
        <v>106</v>
      </c>
    </row>
    <row r="232" spans="1:4" s="142" customFormat="1" ht="13.5" customHeight="1">
      <c r="A232" s="187" t="s">
        <v>447</v>
      </c>
      <c r="B232" s="169" t="s">
        <v>56</v>
      </c>
      <c r="C232" s="170" t="s">
        <v>259</v>
      </c>
      <c r="D232" s="143" t="s">
        <v>39</v>
      </c>
    </row>
    <row r="233" spans="1:4" s="142" customFormat="1" ht="13.5" customHeight="1">
      <c r="A233" s="187" t="s">
        <v>515</v>
      </c>
      <c r="B233" s="169" t="s">
        <v>253</v>
      </c>
      <c r="C233" s="170">
        <v>4</v>
      </c>
      <c r="D233" s="143" t="s">
        <v>39</v>
      </c>
    </row>
    <row r="234" spans="1:4" s="142" customFormat="1" ht="13.5" customHeight="1">
      <c r="A234" s="187" t="s">
        <v>585</v>
      </c>
      <c r="B234" s="169" t="s">
        <v>254</v>
      </c>
      <c r="C234" s="170" t="s">
        <v>259</v>
      </c>
      <c r="D234" s="143" t="s">
        <v>39</v>
      </c>
    </row>
    <row r="235" spans="1:4" s="142" customFormat="1" ht="13.5" customHeight="1">
      <c r="A235" s="187" t="s">
        <v>651</v>
      </c>
      <c r="B235" s="169" t="s">
        <v>255</v>
      </c>
      <c r="C235" s="170" t="s">
        <v>259</v>
      </c>
      <c r="D235" s="143" t="s">
        <v>39</v>
      </c>
    </row>
    <row r="236" spans="1:4" s="142" customFormat="1" ht="13.5" customHeight="1" thickBot="1">
      <c r="A236" s="187" t="s">
        <v>719</v>
      </c>
      <c r="B236" s="171" t="s">
        <v>256</v>
      </c>
      <c r="C236" s="172" t="s">
        <v>259</v>
      </c>
      <c r="D236" s="143" t="s">
        <v>39</v>
      </c>
    </row>
    <row r="237" spans="1:4" s="142" customFormat="1" ht="13.5" customHeight="1">
      <c r="A237" s="187"/>
      <c r="B237" s="167" t="s">
        <v>257</v>
      </c>
      <c r="C237" s="168">
        <v>3</v>
      </c>
      <c r="D237" s="143" t="s">
        <v>39</v>
      </c>
    </row>
    <row r="238" spans="1:4" s="142" customFormat="1" ht="13.5" customHeight="1" thickBot="1">
      <c r="A238" s="187"/>
      <c r="B238" s="173" t="s">
        <v>258</v>
      </c>
      <c r="C238" s="174">
        <v>3</v>
      </c>
      <c r="D238" s="143" t="s">
        <v>39</v>
      </c>
    </row>
    <row r="239" spans="1:5" s="81" customFormat="1" ht="13.5" customHeight="1">
      <c r="A239" s="184" t="s">
        <v>372</v>
      </c>
      <c r="B239" s="134" t="s">
        <v>147</v>
      </c>
      <c r="C239" s="141">
        <v>1</v>
      </c>
      <c r="D239" s="22" t="s">
        <v>45</v>
      </c>
      <c r="E239" s="81">
        <v>107</v>
      </c>
    </row>
    <row r="240" spans="1:4" s="81" customFormat="1" ht="13.5" customHeight="1">
      <c r="A240" s="184" t="s">
        <v>449</v>
      </c>
      <c r="B240" s="135" t="s">
        <v>146</v>
      </c>
      <c r="C240" s="98">
        <v>1</v>
      </c>
      <c r="D240" s="22" t="s">
        <v>45</v>
      </c>
    </row>
    <row r="241" spans="1:4" s="81" customFormat="1" ht="13.5" customHeight="1">
      <c r="A241" s="184"/>
      <c r="B241" s="132" t="s">
        <v>145</v>
      </c>
      <c r="C241" s="98">
        <v>1</v>
      </c>
      <c r="D241" s="22" t="s">
        <v>45</v>
      </c>
    </row>
    <row r="242" spans="1:4" s="81" customFormat="1" ht="13.5" customHeight="1">
      <c r="A242" s="184" t="s">
        <v>587</v>
      </c>
      <c r="B242" s="132" t="s">
        <v>260</v>
      </c>
      <c r="C242" s="137">
        <v>1</v>
      </c>
      <c r="D242" s="22" t="s">
        <v>45</v>
      </c>
    </row>
    <row r="243" spans="1:4" s="81" customFormat="1" ht="13.5" customHeight="1">
      <c r="A243" s="184" t="s">
        <v>653</v>
      </c>
      <c r="B243" s="132" t="s">
        <v>261</v>
      </c>
      <c r="C243" s="137">
        <v>1</v>
      </c>
      <c r="D243" s="22" t="s">
        <v>45</v>
      </c>
    </row>
    <row r="244" spans="1:4" s="81" customFormat="1" ht="13.5" customHeight="1" thickBot="1">
      <c r="A244" s="184"/>
      <c r="B244" s="133" t="s">
        <v>143</v>
      </c>
      <c r="C244" s="109">
        <v>4</v>
      </c>
      <c r="D244" s="22" t="s">
        <v>45</v>
      </c>
    </row>
    <row r="245" spans="1:4" s="81" customFormat="1" ht="13.5" customHeight="1">
      <c r="A245" s="184" t="s">
        <v>722</v>
      </c>
      <c r="B245" s="134" t="s">
        <v>262</v>
      </c>
      <c r="C245" s="139">
        <v>3</v>
      </c>
      <c r="D245" s="22" t="s">
        <v>45</v>
      </c>
    </row>
    <row r="246" spans="1:4" s="81" customFormat="1" ht="13.5" customHeight="1" thickBot="1">
      <c r="A246" s="184" t="s">
        <v>518</v>
      </c>
      <c r="B246" s="133" t="s">
        <v>263</v>
      </c>
      <c r="C246" s="109">
        <v>4</v>
      </c>
      <c r="D246" s="22" t="s">
        <v>45</v>
      </c>
    </row>
    <row r="247" spans="1:5" s="142" customFormat="1" ht="13.5" customHeight="1">
      <c r="A247" s="187" t="s">
        <v>374</v>
      </c>
      <c r="B247" s="167" t="s">
        <v>264</v>
      </c>
      <c r="C247" s="168" t="s">
        <v>259</v>
      </c>
      <c r="D247" s="143" t="s">
        <v>269</v>
      </c>
      <c r="E247" s="142">
        <v>108</v>
      </c>
    </row>
    <row r="248" spans="1:4" s="142" customFormat="1" ht="13.5" customHeight="1">
      <c r="A248" s="187" t="s">
        <v>451</v>
      </c>
      <c r="B248" s="169" t="s">
        <v>265</v>
      </c>
      <c r="C248" s="170">
        <v>1</v>
      </c>
      <c r="D248" s="143" t="s">
        <v>269</v>
      </c>
    </row>
    <row r="249" spans="1:4" s="142" customFormat="1" ht="13.5" customHeight="1">
      <c r="A249" s="187"/>
      <c r="B249" s="169" t="s">
        <v>164</v>
      </c>
      <c r="C249" s="170">
        <v>2</v>
      </c>
      <c r="D249" s="143" t="s">
        <v>269</v>
      </c>
    </row>
    <row r="250" spans="1:4" s="142" customFormat="1" ht="13.5" customHeight="1">
      <c r="A250" s="187" t="s">
        <v>519</v>
      </c>
      <c r="B250" s="169" t="s">
        <v>266</v>
      </c>
      <c r="C250" s="170">
        <v>2</v>
      </c>
      <c r="D250" s="143" t="s">
        <v>269</v>
      </c>
    </row>
    <row r="251" spans="1:4" s="142" customFormat="1" ht="13.5" customHeight="1">
      <c r="A251" s="187"/>
      <c r="B251" s="169" t="s">
        <v>267</v>
      </c>
      <c r="C251" s="170">
        <v>1</v>
      </c>
      <c r="D251" s="143" t="s">
        <v>269</v>
      </c>
    </row>
    <row r="252" spans="1:4" s="142" customFormat="1" ht="13.5" customHeight="1" thickBot="1">
      <c r="A252" s="187" t="s">
        <v>723</v>
      </c>
      <c r="B252" s="171" t="s">
        <v>163</v>
      </c>
      <c r="C252" s="172">
        <v>2</v>
      </c>
      <c r="D252" s="143" t="s">
        <v>269</v>
      </c>
    </row>
    <row r="253" spans="1:4" s="142" customFormat="1" ht="13.5" customHeight="1">
      <c r="A253" s="187" t="s">
        <v>522</v>
      </c>
      <c r="B253" s="167" t="s">
        <v>268</v>
      </c>
      <c r="C253" s="168" t="s">
        <v>259</v>
      </c>
      <c r="D253" s="143" t="s">
        <v>269</v>
      </c>
    </row>
    <row r="254" spans="1:4" s="142" customFormat="1" ht="13.5" customHeight="1" thickBot="1">
      <c r="A254" s="187" t="s">
        <v>656</v>
      </c>
      <c r="B254" s="173" t="s">
        <v>769</v>
      </c>
      <c r="C254" s="174"/>
      <c r="D254" s="143" t="s">
        <v>269</v>
      </c>
    </row>
    <row r="255" spans="1:5" s="81" customFormat="1" ht="13.5" customHeight="1">
      <c r="A255" s="184" t="s">
        <v>376</v>
      </c>
      <c r="B255" s="163" t="s">
        <v>271</v>
      </c>
      <c r="C255" s="163">
        <v>1</v>
      </c>
      <c r="D255" s="22" t="s">
        <v>324</v>
      </c>
      <c r="E255" s="81">
        <v>109</v>
      </c>
    </row>
    <row r="256" spans="1:4" s="81" customFormat="1" ht="13.5" customHeight="1">
      <c r="A256" s="184" t="s">
        <v>453</v>
      </c>
      <c r="B256" s="163" t="s">
        <v>272</v>
      </c>
      <c r="C256" s="163">
        <v>1</v>
      </c>
      <c r="D256" s="22" t="s">
        <v>324</v>
      </c>
    </row>
    <row r="257" spans="1:8" s="81" customFormat="1" ht="13.5" customHeight="1">
      <c r="A257" s="184" t="s">
        <v>523</v>
      </c>
      <c r="B257" s="163" t="s">
        <v>270</v>
      </c>
      <c r="C257" s="163">
        <v>1</v>
      </c>
      <c r="D257" s="22" t="s">
        <v>324</v>
      </c>
      <c r="G257" s="163" t="s">
        <v>270</v>
      </c>
      <c r="H257" s="163">
        <v>1</v>
      </c>
    </row>
    <row r="258" spans="1:4" s="81" customFormat="1" ht="13.5" customHeight="1">
      <c r="A258" s="184" t="s">
        <v>589</v>
      </c>
      <c r="B258" s="163" t="s">
        <v>171</v>
      </c>
      <c r="C258" s="227">
        <v>3</v>
      </c>
      <c r="D258" s="22" t="s">
        <v>324</v>
      </c>
    </row>
    <row r="259" spans="1:4" s="81" customFormat="1" ht="13.5" customHeight="1" thickBot="1">
      <c r="A259" s="184" t="s">
        <v>657</v>
      </c>
      <c r="B259" s="165" t="s">
        <v>273</v>
      </c>
      <c r="C259" s="165">
        <v>1</v>
      </c>
      <c r="D259" s="22" t="s">
        <v>324</v>
      </c>
    </row>
    <row r="260" spans="1:4" s="81" customFormat="1" ht="13.5" customHeight="1">
      <c r="A260" s="184"/>
      <c r="B260" s="163" t="s">
        <v>172</v>
      </c>
      <c r="C260" s="163">
        <v>1</v>
      </c>
      <c r="D260" s="22" t="s">
        <v>324</v>
      </c>
    </row>
    <row r="261" spans="1:4" s="81" customFormat="1" ht="13.5" customHeight="1">
      <c r="A261" s="184" t="s">
        <v>726</v>
      </c>
      <c r="B261" s="161" t="s">
        <v>54</v>
      </c>
      <c r="C261" s="161">
        <v>4</v>
      </c>
      <c r="D261" s="22" t="s">
        <v>324</v>
      </c>
    </row>
    <row r="262" spans="1:4" s="81" customFormat="1" ht="13.5" customHeight="1" thickBot="1">
      <c r="A262" s="184"/>
      <c r="B262" s="165" t="s">
        <v>274</v>
      </c>
      <c r="C262" s="165">
        <v>4</v>
      </c>
      <c r="D262" s="22" t="s">
        <v>324</v>
      </c>
    </row>
    <row r="263" spans="1:5" s="142" customFormat="1" ht="13.5" customHeight="1">
      <c r="A263" s="187"/>
      <c r="B263" s="230" t="s">
        <v>188</v>
      </c>
      <c r="C263" s="230">
        <v>3</v>
      </c>
      <c r="D263" s="143" t="s">
        <v>275</v>
      </c>
      <c r="E263" s="142">
        <v>110</v>
      </c>
    </row>
    <row r="264" spans="1:4" s="142" customFormat="1" ht="13.5" customHeight="1">
      <c r="A264" s="187"/>
      <c r="B264" s="231" t="s">
        <v>746</v>
      </c>
      <c r="C264" s="231" t="s">
        <v>751</v>
      </c>
      <c r="D264" s="143" t="s">
        <v>275</v>
      </c>
    </row>
    <row r="265" spans="1:4" s="142" customFormat="1" ht="13.5" customHeight="1">
      <c r="A265" s="187" t="s">
        <v>525</v>
      </c>
      <c r="B265" s="231" t="s">
        <v>189</v>
      </c>
      <c r="C265" s="231">
        <v>3</v>
      </c>
      <c r="D265" s="143" t="s">
        <v>275</v>
      </c>
    </row>
    <row r="266" spans="1:4" s="142" customFormat="1" ht="13.5" customHeight="1">
      <c r="A266" s="187" t="s">
        <v>591</v>
      </c>
      <c r="B266" s="231" t="s">
        <v>747</v>
      </c>
      <c r="C266" s="231">
        <v>4</v>
      </c>
      <c r="D266" s="143" t="s">
        <v>275</v>
      </c>
    </row>
    <row r="267" spans="1:4" s="142" customFormat="1" ht="13.5" customHeight="1">
      <c r="A267" s="187" t="s">
        <v>659</v>
      </c>
      <c r="B267" s="231" t="s">
        <v>748</v>
      </c>
      <c r="C267" s="231">
        <v>2</v>
      </c>
      <c r="D267" s="143" t="s">
        <v>275</v>
      </c>
    </row>
    <row r="268" spans="1:4" s="142" customFormat="1" ht="13.5" customHeight="1" thickBot="1">
      <c r="A268" s="187" t="s">
        <v>727</v>
      </c>
      <c r="B268" s="232" t="s">
        <v>749</v>
      </c>
      <c r="C268" s="232">
        <v>4</v>
      </c>
      <c r="D268" s="143" t="s">
        <v>275</v>
      </c>
    </row>
    <row r="269" spans="1:4" s="142" customFormat="1" ht="13.5" customHeight="1">
      <c r="A269" s="187" t="s">
        <v>378</v>
      </c>
      <c r="B269" s="230" t="s">
        <v>750</v>
      </c>
      <c r="C269" s="230">
        <v>3</v>
      </c>
      <c r="D269" s="143" t="s">
        <v>275</v>
      </c>
    </row>
    <row r="270" spans="1:4" s="142" customFormat="1" ht="13.5" customHeight="1" thickBot="1">
      <c r="A270" s="187" t="s">
        <v>456</v>
      </c>
      <c r="B270" s="233" t="s">
        <v>752</v>
      </c>
      <c r="C270" s="174"/>
      <c r="D270" s="143" t="s">
        <v>275</v>
      </c>
    </row>
    <row r="271" spans="1:5" s="81" customFormat="1" ht="13.5" customHeight="1">
      <c r="A271" s="184" t="s">
        <v>380</v>
      </c>
      <c r="B271" s="177" t="s">
        <v>276</v>
      </c>
      <c r="C271" s="178">
        <v>2</v>
      </c>
      <c r="D271" s="22" t="s">
        <v>283</v>
      </c>
      <c r="E271" s="81">
        <v>111</v>
      </c>
    </row>
    <row r="272" spans="1:4" s="81" customFormat="1" ht="13.5" customHeight="1">
      <c r="A272" s="184" t="s">
        <v>457</v>
      </c>
      <c r="B272" s="163" t="s">
        <v>47</v>
      </c>
      <c r="C272" s="179" t="s">
        <v>282</v>
      </c>
      <c r="D272" s="22" t="s">
        <v>283</v>
      </c>
    </row>
    <row r="273" spans="1:4" s="81" customFormat="1" ht="13.5" customHeight="1">
      <c r="A273" s="184" t="s">
        <v>527</v>
      </c>
      <c r="B273" s="163" t="s">
        <v>277</v>
      </c>
      <c r="C273" s="179">
        <v>1</v>
      </c>
      <c r="D273" s="22" t="s">
        <v>283</v>
      </c>
    </row>
    <row r="274" spans="1:4" s="81" customFormat="1" ht="13.5" customHeight="1">
      <c r="A274" s="184"/>
      <c r="B274" s="163" t="s">
        <v>278</v>
      </c>
      <c r="C274" s="179">
        <v>2</v>
      </c>
      <c r="D274" s="22" t="s">
        <v>283</v>
      </c>
    </row>
    <row r="275" spans="1:4" s="81" customFormat="1" ht="13.5" customHeight="1">
      <c r="A275" s="184" t="s">
        <v>661</v>
      </c>
      <c r="B275" s="163" t="s">
        <v>279</v>
      </c>
      <c r="C275" s="179">
        <v>1</v>
      </c>
      <c r="D275" s="22" t="s">
        <v>283</v>
      </c>
    </row>
    <row r="276" spans="1:4" s="81" customFormat="1" ht="13.5" customHeight="1" thickBot="1">
      <c r="A276" s="184"/>
      <c r="B276" s="175" t="s">
        <v>280</v>
      </c>
      <c r="C276" s="176">
        <v>2</v>
      </c>
      <c r="D276" s="22" t="s">
        <v>283</v>
      </c>
    </row>
    <row r="277" spans="1:4" s="81" customFormat="1" ht="13.5" customHeight="1">
      <c r="A277" s="184" t="s">
        <v>745</v>
      </c>
      <c r="B277" s="177" t="s">
        <v>281</v>
      </c>
      <c r="C277" s="178">
        <v>2</v>
      </c>
      <c r="D277" s="22" t="s">
        <v>283</v>
      </c>
    </row>
    <row r="278" spans="1:4" s="81" customFormat="1" ht="13.5" customHeight="1" thickBot="1">
      <c r="A278" s="184" t="s">
        <v>594</v>
      </c>
      <c r="B278" s="165" t="s">
        <v>746</v>
      </c>
      <c r="C278" s="180"/>
      <c r="D278" s="22" t="s">
        <v>283</v>
      </c>
    </row>
    <row r="279" spans="1:5" s="142" customFormat="1" ht="14.25" customHeight="1">
      <c r="A279" s="187" t="s">
        <v>382</v>
      </c>
      <c r="B279" s="167" t="s">
        <v>284</v>
      </c>
      <c r="C279" s="168">
        <v>1</v>
      </c>
      <c r="D279" s="143" t="s">
        <v>288</v>
      </c>
      <c r="E279" s="81">
        <v>112</v>
      </c>
    </row>
    <row r="280" spans="1:5" s="142" customFormat="1" ht="13.5" customHeight="1">
      <c r="A280" s="187" t="s">
        <v>459</v>
      </c>
      <c r="B280" s="169" t="s">
        <v>53</v>
      </c>
      <c r="C280" s="170">
        <v>5</v>
      </c>
      <c r="D280" s="143" t="s">
        <v>288</v>
      </c>
      <c r="E280" s="81"/>
    </row>
    <row r="281" spans="1:5" s="142" customFormat="1" ht="13.5" customHeight="1">
      <c r="A281" s="187" t="s">
        <v>529</v>
      </c>
      <c r="B281" s="169" t="s">
        <v>285</v>
      </c>
      <c r="C281" s="170">
        <v>2</v>
      </c>
      <c r="D281" s="143" t="s">
        <v>288</v>
      </c>
      <c r="E281" s="81"/>
    </row>
    <row r="282" spans="1:5" s="142" customFormat="1" ht="13.5" customHeight="1">
      <c r="A282" s="187" t="s">
        <v>595</v>
      </c>
      <c r="B282" s="169" t="s">
        <v>286</v>
      </c>
      <c r="C282" s="170">
        <v>1</v>
      </c>
      <c r="D282" s="143" t="s">
        <v>288</v>
      </c>
      <c r="E282" s="81"/>
    </row>
    <row r="283" spans="1:5" s="142" customFormat="1" ht="13.5" customHeight="1">
      <c r="A283" s="187" t="s">
        <v>663</v>
      </c>
      <c r="B283" s="169" t="s">
        <v>52</v>
      </c>
      <c r="C283" s="170">
        <v>3</v>
      </c>
      <c r="D283" s="143" t="s">
        <v>288</v>
      </c>
      <c r="E283" s="81"/>
    </row>
    <row r="284" spans="1:5" s="142" customFormat="1" ht="13.5" customHeight="1" thickBot="1">
      <c r="A284" s="187" t="s">
        <v>731</v>
      </c>
      <c r="B284" s="171" t="s">
        <v>287</v>
      </c>
      <c r="C284" s="172">
        <v>4</v>
      </c>
      <c r="D284" s="143" t="s">
        <v>288</v>
      </c>
      <c r="E284" s="81"/>
    </row>
    <row r="285" spans="1:5" s="142" customFormat="1" ht="13.5" customHeight="1">
      <c r="A285" s="187"/>
      <c r="B285" s="167"/>
      <c r="C285" s="168"/>
      <c r="D285" s="143" t="s">
        <v>288</v>
      </c>
      <c r="E285" s="81"/>
    </row>
    <row r="286" spans="1:5" s="142" customFormat="1" ht="13.5" customHeight="1" thickBot="1">
      <c r="A286" s="187"/>
      <c r="B286" s="173"/>
      <c r="C286" s="174"/>
      <c r="D286" s="143" t="s">
        <v>288</v>
      </c>
      <c r="E286" s="81"/>
    </row>
    <row r="287" spans="1:5" s="81" customFormat="1" ht="13.5" customHeight="1">
      <c r="A287" s="184" t="s">
        <v>384</v>
      </c>
      <c r="B287" s="177" t="s">
        <v>290</v>
      </c>
      <c r="C287" s="178">
        <v>2</v>
      </c>
      <c r="D287" s="22" t="s">
        <v>289</v>
      </c>
      <c r="E287" s="81">
        <v>113</v>
      </c>
    </row>
    <row r="288" spans="1:4" s="81" customFormat="1" ht="13.5" customHeight="1">
      <c r="A288" s="184" t="s">
        <v>461</v>
      </c>
      <c r="B288" s="163" t="s">
        <v>291</v>
      </c>
      <c r="C288" s="179">
        <v>2</v>
      </c>
      <c r="D288" s="22" t="s">
        <v>289</v>
      </c>
    </row>
    <row r="289" spans="1:4" s="81" customFormat="1" ht="13.5" customHeight="1">
      <c r="A289" s="184" t="s">
        <v>531</v>
      </c>
      <c r="B289" s="163" t="s">
        <v>292</v>
      </c>
      <c r="C289" s="179">
        <v>3</v>
      </c>
      <c r="D289" s="22" t="s">
        <v>289</v>
      </c>
    </row>
    <row r="290" spans="1:4" s="81" customFormat="1" ht="13.5" customHeight="1">
      <c r="A290" s="184" t="s">
        <v>597</v>
      </c>
      <c r="B290" s="163" t="s">
        <v>49</v>
      </c>
      <c r="C290" s="179">
        <v>4</v>
      </c>
      <c r="D290" s="22" t="s">
        <v>289</v>
      </c>
    </row>
    <row r="291" spans="1:4" s="81" customFormat="1" ht="13.5" customHeight="1">
      <c r="A291" s="184" t="s">
        <v>665</v>
      </c>
      <c r="B291" s="163" t="s">
        <v>293</v>
      </c>
      <c r="C291" s="179">
        <v>2</v>
      </c>
      <c r="D291" s="22" t="s">
        <v>289</v>
      </c>
    </row>
    <row r="292" spans="1:4" s="81" customFormat="1" ht="13.5" customHeight="1" thickBot="1">
      <c r="A292" s="184" t="s">
        <v>733</v>
      </c>
      <c r="B292" s="175" t="s">
        <v>294</v>
      </c>
      <c r="C292" s="176">
        <v>1</v>
      </c>
      <c r="D292" s="22" t="s">
        <v>289</v>
      </c>
    </row>
    <row r="293" spans="1:4" s="81" customFormat="1" ht="13.5" customHeight="1">
      <c r="A293" s="188"/>
      <c r="B293" s="177"/>
      <c r="C293" s="178"/>
      <c r="D293" s="22" t="s">
        <v>289</v>
      </c>
    </row>
    <row r="294" spans="1:4" s="81" customFormat="1" ht="13.5" customHeight="1" thickBot="1">
      <c r="A294" s="184"/>
      <c r="B294" s="165"/>
      <c r="C294" s="181"/>
      <c r="D294" s="22" t="s">
        <v>289</v>
      </c>
    </row>
    <row r="295" spans="1:5" s="142" customFormat="1" ht="13.5" customHeight="1">
      <c r="A295" s="187" t="s">
        <v>386</v>
      </c>
      <c r="B295" s="167" t="s">
        <v>295</v>
      </c>
      <c r="C295" s="168">
        <v>2</v>
      </c>
      <c r="D295" s="143" t="s">
        <v>300</v>
      </c>
      <c r="E295" s="81">
        <v>114</v>
      </c>
    </row>
    <row r="296" spans="1:5" s="142" customFormat="1" ht="13.5" customHeight="1">
      <c r="A296" s="187" t="s">
        <v>463</v>
      </c>
      <c r="B296" s="169" t="s">
        <v>296</v>
      </c>
      <c r="C296" s="170">
        <v>2</v>
      </c>
      <c r="D296" s="143" t="s">
        <v>300</v>
      </c>
      <c r="E296" s="81"/>
    </row>
    <row r="297" spans="1:5" s="142" customFormat="1" ht="13.5" customHeight="1">
      <c r="A297" s="187" t="s">
        <v>533</v>
      </c>
      <c r="B297" s="169" t="s">
        <v>297</v>
      </c>
      <c r="C297" s="170">
        <v>3</v>
      </c>
      <c r="D297" s="143" t="s">
        <v>300</v>
      </c>
      <c r="E297" s="81"/>
    </row>
    <row r="298" spans="1:5" s="142" customFormat="1" ht="13.5" customHeight="1">
      <c r="A298" s="187" t="s">
        <v>599</v>
      </c>
      <c r="B298" s="169" t="s">
        <v>298</v>
      </c>
      <c r="C298" s="170">
        <v>2</v>
      </c>
      <c r="D298" s="143" t="s">
        <v>300</v>
      </c>
      <c r="E298" s="81"/>
    </row>
    <row r="299" spans="1:5" s="142" customFormat="1" ht="13.5" customHeight="1">
      <c r="A299" s="187" t="s">
        <v>667</v>
      </c>
      <c r="B299" s="169" t="s">
        <v>299</v>
      </c>
      <c r="C299" s="170">
        <v>1</v>
      </c>
      <c r="D299" s="143" t="s">
        <v>300</v>
      </c>
      <c r="E299" s="81"/>
    </row>
    <row r="300" spans="1:5" s="142" customFormat="1" ht="13.5" customHeight="1" thickBot="1">
      <c r="A300" s="187" t="s">
        <v>735</v>
      </c>
      <c r="B300" s="171" t="s">
        <v>48</v>
      </c>
      <c r="C300" s="172">
        <v>4</v>
      </c>
      <c r="D300" s="143" t="s">
        <v>300</v>
      </c>
      <c r="E300" s="81"/>
    </row>
    <row r="301" spans="1:5" s="142" customFormat="1" ht="13.5" customHeight="1">
      <c r="A301" s="187"/>
      <c r="B301" s="167"/>
      <c r="C301" s="168"/>
      <c r="D301" s="143" t="s">
        <v>300</v>
      </c>
      <c r="E301" s="81"/>
    </row>
    <row r="302" spans="1:5" s="142" customFormat="1" ht="13.5" customHeight="1" thickBot="1">
      <c r="A302" s="187"/>
      <c r="B302" s="173"/>
      <c r="C302" s="174"/>
      <c r="D302" s="143" t="s">
        <v>300</v>
      </c>
      <c r="E302" s="81"/>
    </row>
    <row r="303" spans="1:5" s="81" customFormat="1" ht="13.5" customHeight="1">
      <c r="A303" s="184" t="s">
        <v>388</v>
      </c>
      <c r="B303" s="177" t="s">
        <v>196</v>
      </c>
      <c r="C303" s="178">
        <v>8</v>
      </c>
      <c r="D303" s="22" t="s">
        <v>301</v>
      </c>
      <c r="E303" s="81">
        <v>115</v>
      </c>
    </row>
    <row r="304" spans="1:4" s="81" customFormat="1" ht="13.5" customHeight="1">
      <c r="A304" s="184" t="s">
        <v>465</v>
      </c>
      <c r="B304" s="163" t="s">
        <v>302</v>
      </c>
      <c r="C304" s="179">
        <v>2</v>
      </c>
      <c r="D304" s="22" t="s">
        <v>301</v>
      </c>
    </row>
    <row r="305" spans="1:4" s="81" customFormat="1" ht="13.5" customHeight="1">
      <c r="A305" s="184" t="s">
        <v>535</v>
      </c>
      <c r="B305" s="163" t="s">
        <v>303</v>
      </c>
      <c r="C305" s="179">
        <v>1</v>
      </c>
      <c r="D305" s="22" t="s">
        <v>301</v>
      </c>
    </row>
    <row r="306" spans="1:4" s="81" customFormat="1" ht="13.5" customHeight="1">
      <c r="A306" s="184" t="s">
        <v>601</v>
      </c>
      <c r="B306" s="163" t="s">
        <v>304</v>
      </c>
      <c r="C306" s="179">
        <v>4</v>
      </c>
      <c r="D306" s="22" t="s">
        <v>301</v>
      </c>
    </row>
    <row r="307" spans="1:4" s="81" customFormat="1" ht="13.5" customHeight="1">
      <c r="A307" s="184" t="s">
        <v>669</v>
      </c>
      <c r="B307" s="163" t="s">
        <v>51</v>
      </c>
      <c r="C307" s="179">
        <v>4</v>
      </c>
      <c r="D307" s="22" t="s">
        <v>301</v>
      </c>
    </row>
    <row r="308" spans="1:4" s="81" customFormat="1" ht="13.5" customHeight="1" thickBot="1">
      <c r="A308" s="184" t="s">
        <v>737</v>
      </c>
      <c r="B308" s="175" t="s">
        <v>305</v>
      </c>
      <c r="C308" s="176">
        <v>2</v>
      </c>
      <c r="D308" s="22" t="s">
        <v>301</v>
      </c>
    </row>
    <row r="309" spans="1:4" s="81" customFormat="1" ht="13.5" customHeight="1">
      <c r="A309" s="184"/>
      <c r="B309" s="177"/>
      <c r="C309" s="178"/>
      <c r="D309" s="22" t="s">
        <v>301</v>
      </c>
    </row>
    <row r="310" spans="1:4" s="81" customFormat="1" ht="13.5" customHeight="1" thickBot="1">
      <c r="A310" s="184"/>
      <c r="B310" s="165"/>
      <c r="C310" s="181"/>
      <c r="D310" s="22" t="s">
        <v>301</v>
      </c>
    </row>
    <row r="311" spans="1:5" s="142" customFormat="1" ht="13.5" customHeight="1">
      <c r="A311" s="187" t="s">
        <v>390</v>
      </c>
      <c r="B311" s="167" t="s">
        <v>197</v>
      </c>
      <c r="C311" s="168">
        <v>2</v>
      </c>
      <c r="D311" s="143" t="s">
        <v>311</v>
      </c>
      <c r="E311" s="81">
        <v>116</v>
      </c>
    </row>
    <row r="312" spans="1:5" s="142" customFormat="1" ht="13.5" customHeight="1">
      <c r="A312" s="187" t="s">
        <v>467</v>
      </c>
      <c r="B312" s="169" t="s">
        <v>306</v>
      </c>
      <c r="C312" s="170">
        <v>2</v>
      </c>
      <c r="D312" s="143" t="s">
        <v>311</v>
      </c>
      <c r="E312" s="81"/>
    </row>
    <row r="313" spans="1:5" s="142" customFormat="1" ht="13.5" customHeight="1">
      <c r="A313" s="187" t="s">
        <v>537</v>
      </c>
      <c r="B313" s="169" t="s">
        <v>307</v>
      </c>
      <c r="C313" s="170">
        <v>1</v>
      </c>
      <c r="D313" s="143" t="s">
        <v>311</v>
      </c>
      <c r="E313" s="81"/>
    </row>
    <row r="314" spans="1:5" s="142" customFormat="1" ht="13.5" customHeight="1">
      <c r="A314" s="187" t="s">
        <v>603</v>
      </c>
      <c r="B314" s="169" t="s">
        <v>308</v>
      </c>
      <c r="C314" s="170">
        <v>3</v>
      </c>
      <c r="D314" s="143" t="s">
        <v>311</v>
      </c>
      <c r="E314" s="81"/>
    </row>
    <row r="315" spans="1:5" s="142" customFormat="1" ht="13.5" customHeight="1">
      <c r="A315" s="187" t="s">
        <v>671</v>
      </c>
      <c r="B315" s="169" t="s">
        <v>309</v>
      </c>
      <c r="C315" s="170">
        <v>4</v>
      </c>
      <c r="D315" s="143" t="s">
        <v>311</v>
      </c>
      <c r="E315" s="81"/>
    </row>
    <row r="316" spans="1:5" s="142" customFormat="1" ht="13.5" customHeight="1" thickBot="1">
      <c r="A316" s="187" t="s">
        <v>739</v>
      </c>
      <c r="B316" s="171" t="s">
        <v>310</v>
      </c>
      <c r="C316" s="172">
        <v>4</v>
      </c>
      <c r="D316" s="143" t="s">
        <v>311</v>
      </c>
      <c r="E316" s="81"/>
    </row>
    <row r="317" spans="1:5" s="142" customFormat="1" ht="13.5" customHeight="1">
      <c r="A317" s="187"/>
      <c r="B317" s="167"/>
      <c r="C317" s="168"/>
      <c r="D317" s="143" t="s">
        <v>311</v>
      </c>
      <c r="E317" s="81"/>
    </row>
    <row r="318" spans="1:5" s="142" customFormat="1" ht="13.5" customHeight="1" thickBot="1">
      <c r="A318" s="187"/>
      <c r="B318" s="173"/>
      <c r="C318" s="174"/>
      <c r="D318" s="143" t="s">
        <v>311</v>
      </c>
      <c r="E318" s="81"/>
    </row>
    <row r="319" spans="1:5" s="81" customFormat="1" ht="13.5" customHeight="1">
      <c r="A319" s="81" t="s">
        <v>392</v>
      </c>
      <c r="B319" s="177" t="s">
        <v>204</v>
      </c>
      <c r="C319" s="178">
        <v>1</v>
      </c>
      <c r="D319" s="22" t="s">
        <v>318</v>
      </c>
      <c r="E319" s="81">
        <v>117</v>
      </c>
    </row>
    <row r="320" spans="1:4" s="81" customFormat="1" ht="13.5" customHeight="1">
      <c r="A320" s="81" t="s">
        <v>469</v>
      </c>
      <c r="B320" s="163" t="s">
        <v>205</v>
      </c>
      <c r="C320" s="179">
        <v>1</v>
      </c>
      <c r="D320" s="22" t="s">
        <v>318</v>
      </c>
    </row>
    <row r="321" spans="1:4" s="81" customFormat="1" ht="13.5" customHeight="1">
      <c r="A321" s="81" t="s">
        <v>539</v>
      </c>
      <c r="B321" s="163" t="s">
        <v>312</v>
      </c>
      <c r="C321" s="179">
        <v>2</v>
      </c>
      <c r="D321" s="22" t="s">
        <v>318</v>
      </c>
    </row>
    <row r="322" spans="2:4" s="81" customFormat="1" ht="13.5" customHeight="1">
      <c r="B322" s="163" t="s">
        <v>313</v>
      </c>
      <c r="C322" s="179">
        <v>3</v>
      </c>
      <c r="D322" s="22" t="s">
        <v>318</v>
      </c>
    </row>
    <row r="323" spans="2:4" s="81" customFormat="1" ht="13.5" customHeight="1">
      <c r="B323" s="163" t="s">
        <v>314</v>
      </c>
      <c r="C323" s="179">
        <v>1</v>
      </c>
      <c r="D323" s="22" t="s">
        <v>318</v>
      </c>
    </row>
    <row r="324" spans="1:4" s="81" customFormat="1" ht="13.5" customHeight="1" thickBot="1">
      <c r="A324" s="81" t="s">
        <v>741</v>
      </c>
      <c r="B324" s="175" t="s">
        <v>315</v>
      </c>
      <c r="C324" s="176">
        <v>1</v>
      </c>
      <c r="D324" s="22" t="s">
        <v>318</v>
      </c>
    </row>
    <row r="325" spans="1:4" s="81" customFormat="1" ht="13.5" customHeight="1">
      <c r="A325" s="184" t="s">
        <v>674</v>
      </c>
      <c r="B325" s="177" t="s">
        <v>316</v>
      </c>
      <c r="C325" s="178">
        <v>4</v>
      </c>
      <c r="D325" s="22" t="s">
        <v>318</v>
      </c>
    </row>
    <row r="326" spans="1:4" s="81" customFormat="1" ht="13.5" customHeight="1" thickBot="1">
      <c r="A326" s="184" t="s">
        <v>606</v>
      </c>
      <c r="B326" s="165" t="s">
        <v>317</v>
      </c>
      <c r="C326" s="181">
        <v>2</v>
      </c>
      <c r="D326" s="22" t="s">
        <v>318</v>
      </c>
    </row>
    <row r="327" spans="1:5" s="142" customFormat="1" ht="13.5" customHeight="1">
      <c r="A327" s="187" t="s">
        <v>394</v>
      </c>
      <c r="B327" s="167" t="s">
        <v>219</v>
      </c>
      <c r="C327" s="168">
        <v>1</v>
      </c>
      <c r="D327" s="143" t="s">
        <v>42</v>
      </c>
      <c r="E327" s="81">
        <v>118</v>
      </c>
    </row>
    <row r="328" spans="1:5" s="142" customFormat="1" ht="13.5" customHeight="1">
      <c r="A328" s="187"/>
      <c r="B328" s="169" t="s">
        <v>216</v>
      </c>
      <c r="C328" s="170">
        <v>2</v>
      </c>
      <c r="D328" s="143" t="s">
        <v>42</v>
      </c>
      <c r="E328" s="81"/>
    </row>
    <row r="329" spans="1:5" s="142" customFormat="1" ht="13.5" customHeight="1">
      <c r="A329" s="187" t="s">
        <v>541</v>
      </c>
      <c r="B329" s="169" t="s">
        <v>319</v>
      </c>
      <c r="C329" s="170">
        <v>1</v>
      </c>
      <c r="D329" s="143" t="s">
        <v>42</v>
      </c>
      <c r="E329" s="81"/>
    </row>
    <row r="330" spans="1:5" s="142" customFormat="1" ht="13.5" customHeight="1">
      <c r="A330" s="187" t="s">
        <v>607</v>
      </c>
      <c r="B330" s="169" t="s">
        <v>320</v>
      </c>
      <c r="C330" s="170">
        <v>3</v>
      </c>
      <c r="D330" s="143" t="s">
        <v>42</v>
      </c>
      <c r="E330" s="81"/>
    </row>
    <row r="331" spans="1:5" s="142" customFormat="1" ht="13.5" customHeight="1">
      <c r="A331" s="187" t="s">
        <v>675</v>
      </c>
      <c r="B331" s="169" t="s">
        <v>321</v>
      </c>
      <c r="C331" s="170">
        <v>2</v>
      </c>
      <c r="D331" s="143" t="s">
        <v>42</v>
      </c>
      <c r="E331" s="81"/>
    </row>
    <row r="332" spans="1:5" s="142" customFormat="1" ht="13.5" customHeight="1" thickBot="1">
      <c r="A332" s="187" t="s">
        <v>743</v>
      </c>
      <c r="B332" s="171" t="s">
        <v>322</v>
      </c>
      <c r="C332" s="172">
        <v>3</v>
      </c>
      <c r="D332" s="143" t="s">
        <v>42</v>
      </c>
      <c r="E332" s="81"/>
    </row>
    <row r="333" spans="1:5" s="142" customFormat="1" ht="13.5" customHeight="1">
      <c r="A333" s="187"/>
      <c r="B333" s="167" t="s">
        <v>218</v>
      </c>
      <c r="C333" s="168">
        <v>1</v>
      </c>
      <c r="D333" s="143" t="s">
        <v>42</v>
      </c>
      <c r="E333" s="81"/>
    </row>
    <row r="334" spans="1:5" s="142" customFormat="1" ht="13.5" customHeight="1" thickBot="1">
      <c r="A334" s="187" t="s">
        <v>472</v>
      </c>
      <c r="B334" s="173" t="s">
        <v>323</v>
      </c>
      <c r="C334" s="174">
        <v>3</v>
      </c>
      <c r="D334" s="143" t="s">
        <v>42</v>
      </c>
      <c r="E334" s="81"/>
    </row>
    <row r="335" spans="1:5" s="81" customFormat="1" ht="13.5" customHeight="1">
      <c r="A335" s="184"/>
      <c r="B335" s="72"/>
      <c r="C335" s="180"/>
      <c r="D335" s="22"/>
      <c r="E335" s="1"/>
    </row>
    <row r="336" spans="1:5" s="81" customFormat="1" ht="13.5" customHeight="1">
      <c r="A336" s="184"/>
      <c r="B336" s="72"/>
      <c r="C336" s="180"/>
      <c r="D336" s="22"/>
      <c r="E336" s="1"/>
    </row>
    <row r="337" spans="1:5" s="81" customFormat="1" ht="13.5" customHeight="1">
      <c r="A337" s="184"/>
      <c r="B337" s="72"/>
      <c r="C337" s="180"/>
      <c r="D337" s="22"/>
      <c r="E337" s="1"/>
    </row>
    <row r="338" spans="1:5" s="81" customFormat="1" ht="13.5" customHeight="1">
      <c r="A338" s="184"/>
      <c r="B338" s="72"/>
      <c r="C338" s="180"/>
      <c r="D338" s="22"/>
      <c r="E338" s="1"/>
    </row>
    <row r="339" spans="1:5" s="81" customFormat="1" ht="13.5" customHeight="1">
      <c r="A339" s="184"/>
      <c r="B339" s="72"/>
      <c r="C339" s="180"/>
      <c r="D339" s="22"/>
      <c r="E339" s="1"/>
    </row>
    <row r="340" spans="1:5" s="81" customFormat="1" ht="13.5" customHeight="1">
      <c r="A340" s="184"/>
      <c r="B340" s="72"/>
      <c r="C340" s="180"/>
      <c r="D340" s="22"/>
      <c r="E340" s="1"/>
    </row>
    <row r="341" spans="1:5" s="81" customFormat="1" ht="13.5" customHeight="1">
      <c r="A341" s="184"/>
      <c r="B341" s="72"/>
      <c r="C341" s="180"/>
      <c r="D341" s="22"/>
      <c r="E341" s="1"/>
    </row>
    <row r="342" spans="1:5" s="81" customFormat="1" ht="13.5" customHeight="1">
      <c r="A342" s="184"/>
      <c r="B342" s="72"/>
      <c r="C342" s="180"/>
      <c r="D342" s="22"/>
      <c r="E342" s="1"/>
    </row>
    <row r="343" spans="1:4" s="81" customFormat="1" ht="13.5" customHeight="1">
      <c r="A343" s="184"/>
      <c r="B343" s="72"/>
      <c r="C343" s="180"/>
      <c r="D343" s="22"/>
    </row>
    <row r="344" spans="1:4" s="81" customFormat="1" ht="13.5" customHeight="1">
      <c r="A344" s="184"/>
      <c r="B344" s="72"/>
      <c r="C344" s="180"/>
      <c r="D344" s="22"/>
    </row>
    <row r="345" spans="1:4" s="81" customFormat="1" ht="13.5" customHeight="1">
      <c r="A345" s="184"/>
      <c r="B345" s="72"/>
      <c r="C345" s="180"/>
      <c r="D345" s="22"/>
    </row>
    <row r="346" spans="1:4" s="81" customFormat="1" ht="13.5" customHeight="1">
      <c r="A346" s="184"/>
      <c r="B346" s="72"/>
      <c r="C346" s="180"/>
      <c r="D346" s="22"/>
    </row>
    <row r="347" spans="1:4" s="81" customFormat="1" ht="13.5" customHeight="1">
      <c r="A347" s="184"/>
      <c r="B347" s="72"/>
      <c r="C347" s="180"/>
      <c r="D347" s="22"/>
    </row>
    <row r="348" spans="1:4" s="81" customFormat="1" ht="13.5" customHeight="1">
      <c r="A348" s="184"/>
      <c r="B348" s="72"/>
      <c r="C348" s="180"/>
      <c r="D348" s="22"/>
    </row>
    <row r="349" spans="1:4" s="81" customFormat="1" ht="13.5" customHeight="1">
      <c r="A349" s="184"/>
      <c r="B349" s="72"/>
      <c r="C349" s="180"/>
      <c r="D349" s="22"/>
    </row>
    <row r="350" spans="1:4" s="81" customFormat="1" ht="13.5" customHeight="1">
      <c r="A350" s="184"/>
      <c r="B350" s="228"/>
      <c r="C350" s="229"/>
      <c r="D350" s="22"/>
    </row>
    <row r="351" spans="1:5" s="78" customFormat="1" ht="13.5" customHeight="1">
      <c r="A351" s="185"/>
      <c r="B351" s="79"/>
      <c r="C351" s="80"/>
      <c r="D351" s="12"/>
      <c r="E351" s="1"/>
    </row>
    <row r="352" spans="1:5" s="78" customFormat="1" ht="13.5" customHeight="1">
      <c r="A352" s="185"/>
      <c r="B352" s="79"/>
      <c r="C352" s="80"/>
      <c r="D352" s="12"/>
      <c r="E352" s="1"/>
    </row>
    <row r="353" spans="1:5" s="78" customFormat="1" ht="13.5" customHeight="1">
      <c r="A353" s="185"/>
      <c r="B353" s="79"/>
      <c r="C353" s="80"/>
      <c r="D353" s="12"/>
      <c r="E353" s="1"/>
    </row>
    <row r="354" spans="1:5" s="78" customFormat="1" ht="13.5" customHeight="1">
      <c r="A354" s="12"/>
      <c r="B354" s="79"/>
      <c r="C354" s="80"/>
      <c r="D354" s="12"/>
      <c r="E354" s="1"/>
    </row>
    <row r="355" spans="1:5" s="78" customFormat="1" ht="13.5" customHeight="1">
      <c r="A355" s="12"/>
      <c r="B355" s="79"/>
      <c r="C355" s="80"/>
      <c r="D355" s="12"/>
      <c r="E355" s="1"/>
    </row>
    <row r="356" spans="1:5" s="78" customFormat="1" ht="13.5" customHeight="1">
      <c r="A356" s="12"/>
      <c r="B356" s="79"/>
      <c r="C356" s="80"/>
      <c r="D356" s="12"/>
      <c r="E356" s="1"/>
    </row>
    <row r="357" spans="1:5" s="78" customFormat="1" ht="13.5" customHeight="1">
      <c r="A357" s="12"/>
      <c r="B357" s="79"/>
      <c r="C357" s="80"/>
      <c r="D357" s="12"/>
      <c r="E357" s="1"/>
    </row>
    <row r="358" spans="1:5" s="78" customFormat="1" ht="13.5" customHeight="1">
      <c r="A358" s="12"/>
      <c r="B358" s="79"/>
      <c r="C358" s="80"/>
      <c r="D358" s="12"/>
      <c r="E358" s="1"/>
    </row>
    <row r="359" spans="1:5" ht="13.5" customHeight="1">
      <c r="A359" s="22"/>
      <c r="E359" s="78"/>
    </row>
    <row r="360" spans="1:5" ht="13.5" customHeight="1">
      <c r="A360" s="22">
        <f>A359+1</f>
        <v>1</v>
      </c>
      <c r="E360" s="78"/>
    </row>
    <row r="361" spans="1:5" ht="13.5" customHeight="1">
      <c r="A361" s="22">
        <f>A360+1</f>
        <v>2</v>
      </c>
      <c r="E361" s="78"/>
    </row>
    <row r="362" spans="1:5" ht="13.5" customHeight="1">
      <c r="A362" s="22">
        <f>A361+1</f>
        <v>3</v>
      </c>
      <c r="E362" s="78"/>
    </row>
    <row r="363" spans="1:5" ht="13.5" customHeight="1">
      <c r="A363" s="22">
        <f>A362+1</f>
        <v>4</v>
      </c>
      <c r="E363" s="78"/>
    </row>
    <row r="364" spans="1:5" ht="13.5" customHeight="1">
      <c r="A364" s="22">
        <f>A363+1</f>
        <v>5</v>
      </c>
      <c r="E364" s="78"/>
    </row>
    <row r="365" spans="1:5" ht="13.5" customHeight="1">
      <c r="A365" s="22"/>
      <c r="E365" s="78"/>
    </row>
    <row r="366" spans="1:5" ht="13.5" customHeight="1">
      <c r="A366" s="22"/>
      <c r="E366" s="78"/>
    </row>
    <row r="367" spans="1:5" s="78" customFormat="1" ht="13.5" customHeight="1">
      <c r="A367" s="81"/>
      <c r="B367" s="77"/>
      <c r="C367" s="80"/>
      <c r="D367" s="12"/>
      <c r="E367" s="1"/>
    </row>
    <row r="368" spans="1:5" s="78" customFormat="1" ht="13.5" customHeight="1">
      <c r="A368" s="81"/>
      <c r="B368" s="77"/>
      <c r="C368" s="80"/>
      <c r="D368" s="12"/>
      <c r="E368" s="1"/>
    </row>
    <row r="369" spans="1:5" s="78" customFormat="1" ht="13.5" customHeight="1">
      <c r="A369" s="81"/>
      <c r="B369" s="77"/>
      <c r="C369" s="80"/>
      <c r="D369" s="12"/>
      <c r="E369" s="1"/>
    </row>
    <row r="370" spans="1:5" s="78" customFormat="1" ht="13.5" customHeight="1">
      <c r="A370" s="81"/>
      <c r="B370" s="77"/>
      <c r="C370" s="80"/>
      <c r="D370" s="12"/>
      <c r="E370" s="1"/>
    </row>
    <row r="371" spans="1:5" s="78" customFormat="1" ht="13.5" customHeight="1">
      <c r="A371" s="81"/>
      <c r="B371" s="77"/>
      <c r="C371" s="80"/>
      <c r="D371" s="12"/>
      <c r="E371" s="1"/>
    </row>
    <row r="372" spans="1:5" s="78" customFormat="1" ht="13.5" customHeight="1">
      <c r="A372" s="81"/>
      <c r="B372" s="77"/>
      <c r="C372" s="80"/>
      <c r="D372" s="12"/>
      <c r="E372" s="1"/>
    </row>
    <row r="373" spans="1:5" s="78" customFormat="1" ht="13.5" customHeight="1">
      <c r="A373" s="81"/>
      <c r="B373" s="77"/>
      <c r="C373" s="80"/>
      <c r="D373" s="12"/>
      <c r="E373" s="1"/>
    </row>
    <row r="374" spans="1:5" s="78" customFormat="1" ht="13.5" customHeight="1">
      <c r="A374" s="81"/>
      <c r="B374" s="77"/>
      <c r="C374" s="80"/>
      <c r="D374" s="12"/>
      <c r="E374" s="1"/>
    </row>
    <row r="375" ht="14.25" customHeight="1">
      <c r="A375" s="81"/>
    </row>
    <row r="376" ht="14.25" customHeight="1">
      <c r="A376" s="81"/>
    </row>
    <row r="377" ht="14.25" customHeight="1">
      <c r="A377" s="81"/>
    </row>
    <row r="378" ht="14.25" customHeight="1">
      <c r="A378" s="81"/>
    </row>
    <row r="379" ht="14.25" customHeight="1">
      <c r="A379" s="81"/>
    </row>
    <row r="380" ht="14.25" customHeight="1">
      <c r="A380" s="81"/>
    </row>
    <row r="381" ht="14.25" customHeight="1">
      <c r="A381" s="81"/>
    </row>
    <row r="382" ht="14.25" customHeight="1">
      <c r="A382" s="81"/>
    </row>
    <row r="383" ht="14.25" customHeight="1">
      <c r="A383" s="81"/>
    </row>
    <row r="384" ht="14.25" customHeight="1">
      <c r="A384" s="81"/>
    </row>
    <row r="385" ht="14.25" customHeight="1">
      <c r="A385" s="81"/>
    </row>
    <row r="386" ht="14.25" customHeight="1">
      <c r="A386" s="81"/>
    </row>
    <row r="387" ht="14.25" customHeight="1">
      <c r="A387" s="81"/>
    </row>
    <row r="388" ht="14.25" customHeight="1">
      <c r="A388" s="81"/>
    </row>
    <row r="389" ht="14.25" customHeight="1">
      <c r="A389" s="81"/>
    </row>
    <row r="390" ht="14.25" customHeight="1">
      <c r="A390" s="81"/>
    </row>
    <row r="391" ht="14.25" customHeight="1">
      <c r="A391" s="81"/>
    </row>
    <row r="392" ht="14.25" customHeight="1">
      <c r="A392" s="81"/>
    </row>
    <row r="393" ht="14.25" customHeight="1">
      <c r="A393" s="81"/>
    </row>
    <row r="394" ht="14.25" customHeight="1">
      <c r="A394" s="81"/>
    </row>
    <row r="395" ht="14.25" customHeight="1">
      <c r="A395" s="81"/>
    </row>
    <row r="396" ht="14.25" customHeight="1">
      <c r="A396" s="81"/>
    </row>
    <row r="397" ht="14.25" customHeight="1">
      <c r="A397" s="81"/>
    </row>
    <row r="398" ht="14.25" customHeight="1">
      <c r="A398" s="81"/>
    </row>
    <row r="399" ht="14.25" customHeight="1">
      <c r="A399" s="88"/>
    </row>
    <row r="400" ht="14.25" customHeight="1">
      <c r="A400" s="88"/>
    </row>
    <row r="401" ht="14.25" customHeight="1">
      <c r="A401" s="88"/>
    </row>
    <row r="402" ht="14.25" customHeight="1">
      <c r="A402" s="88"/>
    </row>
    <row r="403" ht="14.25" customHeight="1">
      <c r="A403" s="88"/>
    </row>
    <row r="404" ht="14.25" customHeight="1">
      <c r="A404" s="88"/>
    </row>
    <row r="405" ht="14.25" customHeight="1">
      <c r="A405" s="88"/>
    </row>
    <row r="406" ht="14.25" customHeight="1">
      <c r="A406" s="88"/>
    </row>
    <row r="407" ht="13.5">
      <c r="A407" s="88"/>
    </row>
    <row r="408" ht="13.5">
      <c r="A408" s="88"/>
    </row>
    <row r="409" ht="13.5">
      <c r="A409" s="88"/>
    </row>
    <row r="410" ht="13.5">
      <c r="A410" s="88"/>
    </row>
    <row r="411" ht="13.5">
      <c r="A411" s="88"/>
    </row>
    <row r="412" ht="13.5">
      <c r="A412" s="88"/>
    </row>
    <row r="413" ht="13.5">
      <c r="A413" s="88"/>
    </row>
    <row r="414" ht="13.5">
      <c r="A414" s="88"/>
    </row>
    <row r="415" ht="13.5">
      <c r="A415" s="88"/>
    </row>
    <row r="416" ht="13.5">
      <c r="A416" s="88"/>
    </row>
    <row r="417" ht="13.5">
      <c r="A417" s="88"/>
    </row>
    <row r="418" ht="13.5">
      <c r="A418" s="88"/>
    </row>
    <row r="419" ht="13.5">
      <c r="A419" s="88"/>
    </row>
    <row r="420" ht="13.5">
      <c r="A420" s="88"/>
    </row>
    <row r="421" ht="13.5">
      <c r="A421" s="88"/>
    </row>
    <row r="422" ht="13.5">
      <c r="A422" s="88"/>
    </row>
    <row r="423" ht="13.5">
      <c r="A423" s="88"/>
    </row>
    <row r="424" ht="13.5">
      <c r="A424" s="88"/>
    </row>
    <row r="425" ht="13.5">
      <c r="A425" s="88"/>
    </row>
    <row r="426" ht="13.5">
      <c r="A426" s="88"/>
    </row>
    <row r="427" ht="13.5">
      <c r="A427" s="88"/>
    </row>
    <row r="428" ht="13.5">
      <c r="A428" s="88"/>
    </row>
    <row r="429" ht="13.5">
      <c r="A429" s="88"/>
    </row>
    <row r="430" ht="13.5">
      <c r="A430" s="88"/>
    </row>
    <row r="431" ht="13.5">
      <c r="A431" s="88"/>
    </row>
    <row r="432" ht="13.5">
      <c r="A432" s="88"/>
    </row>
    <row r="433" ht="13.5">
      <c r="A433" s="88"/>
    </row>
    <row r="434" ht="13.5">
      <c r="A434" s="88"/>
    </row>
    <row r="435" ht="13.5">
      <c r="A435" s="88"/>
    </row>
    <row r="436" ht="13.5">
      <c r="A436" s="88"/>
    </row>
    <row r="437" ht="13.5">
      <c r="A437" s="88"/>
    </row>
    <row r="438" ht="13.5">
      <c r="A438" s="88"/>
    </row>
    <row r="439" ht="13.5">
      <c r="A439" s="88"/>
    </row>
    <row r="440" ht="13.5">
      <c r="A440" s="88"/>
    </row>
    <row r="441" ht="13.5">
      <c r="A441" s="88"/>
    </row>
    <row r="442" ht="13.5">
      <c r="A442" s="88"/>
    </row>
    <row r="443" ht="13.5">
      <c r="A443" s="88"/>
    </row>
    <row r="444" ht="13.5">
      <c r="A444" s="88"/>
    </row>
  </sheetData>
  <sheetProtection/>
  <mergeCells count="2">
    <mergeCell ref="B1:B2"/>
    <mergeCell ref="B189:B190"/>
  </mergeCells>
  <dataValidations count="1">
    <dataValidation type="list" allowBlank="1" showInputMessage="1" showErrorMessage="1" sqref="C311 C313 C318">
      <formula1>学年</formula1>
    </dataValidation>
  </dataValidations>
  <printOptions/>
  <pageMargins left="0.787" right="0.787" top="0.984" bottom="0.984" header="0.512" footer="0.512"/>
  <pageSetup orientation="portrait" paperSize="9" scale="13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C219"/>
  <sheetViews>
    <sheetView zoomScale="75" zoomScaleNormal="75" zoomScaleSheetLayoutView="50" zoomScalePageLayoutView="0" workbookViewId="0" topLeftCell="A42">
      <selection activeCell="A60" sqref="A60:B62"/>
    </sheetView>
  </sheetViews>
  <sheetFormatPr defaultColWidth="9.00390625" defaultRowHeight="13.5"/>
  <cols>
    <col min="1" max="2" width="11.00390625" style="2" customWidth="1"/>
    <col min="3" max="3" width="3.00390625" style="2" customWidth="1"/>
    <col min="4" max="4" width="6.75390625" style="2" customWidth="1"/>
    <col min="5" max="5" width="3.00390625" style="2" customWidth="1"/>
    <col min="6" max="6" width="13.00390625" style="2" customWidth="1"/>
    <col min="7" max="7" width="3.00390625" style="2" customWidth="1"/>
    <col min="8" max="8" width="6.75390625" style="2" customWidth="1"/>
    <col min="9" max="9" width="3.00390625" style="2" customWidth="1"/>
    <col min="10" max="10" width="13.00390625" style="2" customWidth="1"/>
    <col min="11" max="11" width="3.00390625" style="2" customWidth="1"/>
    <col min="12" max="12" width="6.75390625" style="2" customWidth="1"/>
    <col min="13" max="13" width="3.00390625" style="2" customWidth="1"/>
    <col min="14" max="14" width="13.00390625" style="2" customWidth="1"/>
    <col min="15" max="15" width="3.00390625" style="2" customWidth="1"/>
    <col min="16" max="16" width="6.75390625" style="2" customWidth="1"/>
    <col min="17" max="17" width="3.00390625" style="2" customWidth="1"/>
    <col min="18" max="18" width="13.00390625" style="2" customWidth="1"/>
    <col min="19" max="19" width="3.00390625" style="2" customWidth="1"/>
    <col min="20" max="20" width="6.75390625" style="2" customWidth="1"/>
    <col min="21" max="21" width="3.00390625" style="2" customWidth="1"/>
    <col min="22" max="22" width="13.00390625" style="2" customWidth="1"/>
    <col min="23" max="23" width="3.00390625" style="2" customWidth="1"/>
    <col min="24" max="24" width="6.875" style="2" customWidth="1"/>
    <col min="25" max="25" width="3.00390625" style="2" customWidth="1"/>
    <col min="26" max="26" width="13.00390625" style="2" customWidth="1"/>
    <col min="27" max="27" width="19.125" style="2" customWidth="1"/>
    <col min="28" max="16384" width="9.00390625" style="2" customWidth="1"/>
  </cols>
  <sheetData>
    <row r="1" spans="1:27" ht="27" customHeight="1">
      <c r="A1" s="264" t="s">
        <v>80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</row>
    <row r="2" spans="1:27" ht="22.5" customHeight="1" thickBot="1">
      <c r="A2" s="265" t="s">
        <v>86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</row>
    <row r="3" spans="1:18" ht="13.5" customHeight="1" hidden="1" thickBot="1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7" ht="26.25" customHeight="1">
      <c r="A4" s="7"/>
      <c r="B4" s="60" t="s">
        <v>1</v>
      </c>
      <c r="C4" s="292" t="s">
        <v>22</v>
      </c>
      <c r="D4" s="285"/>
      <c r="E4" s="285"/>
      <c r="F4" s="285"/>
      <c r="G4" s="285" t="s">
        <v>23</v>
      </c>
      <c r="H4" s="285"/>
      <c r="I4" s="285"/>
      <c r="J4" s="285"/>
      <c r="K4" s="285" t="s">
        <v>24</v>
      </c>
      <c r="L4" s="285"/>
      <c r="M4" s="285"/>
      <c r="N4" s="285"/>
      <c r="O4" s="285" t="s">
        <v>25</v>
      </c>
      <c r="P4" s="285"/>
      <c r="Q4" s="285"/>
      <c r="R4" s="285"/>
      <c r="S4" s="285" t="s">
        <v>26</v>
      </c>
      <c r="T4" s="285"/>
      <c r="U4" s="285"/>
      <c r="V4" s="285"/>
      <c r="W4" s="285" t="s">
        <v>41</v>
      </c>
      <c r="X4" s="285"/>
      <c r="Y4" s="285"/>
      <c r="Z4" s="285"/>
      <c r="AA4" s="63" t="s">
        <v>27</v>
      </c>
    </row>
    <row r="5" spans="1:27" ht="33" customHeight="1">
      <c r="A5" s="20" t="s">
        <v>8</v>
      </c>
      <c r="B5" s="21"/>
      <c r="C5" s="293" t="s">
        <v>82</v>
      </c>
      <c r="D5" s="287"/>
      <c r="E5" s="287"/>
      <c r="F5" s="287"/>
      <c r="G5" s="287" t="s">
        <v>83</v>
      </c>
      <c r="H5" s="287"/>
      <c r="I5" s="287"/>
      <c r="J5" s="287"/>
      <c r="K5" s="294" t="s">
        <v>84</v>
      </c>
      <c r="L5" s="294"/>
      <c r="M5" s="294"/>
      <c r="N5" s="294"/>
      <c r="O5" s="286" t="s">
        <v>85</v>
      </c>
      <c r="P5" s="287"/>
      <c r="Q5" s="287"/>
      <c r="R5" s="287"/>
      <c r="S5" s="294" t="s">
        <v>85</v>
      </c>
      <c r="T5" s="294"/>
      <c r="U5" s="294"/>
      <c r="V5" s="294"/>
      <c r="W5" s="286" t="s">
        <v>84</v>
      </c>
      <c r="X5" s="287"/>
      <c r="Y5" s="287"/>
      <c r="Z5" s="287"/>
      <c r="AA5" s="68" t="s">
        <v>28</v>
      </c>
    </row>
    <row r="6" spans="1:27" ht="15" customHeight="1">
      <c r="A6" s="273" t="str">
        <f>'第5区'!C20</f>
        <v>首都大Ａ</v>
      </c>
      <c r="B6" s="274"/>
      <c r="C6" s="277" t="str">
        <f>VLOOKUP(A6,'第1区'!$C$3:$J$39,4,0)</f>
        <v>高木　一裕</v>
      </c>
      <c r="D6" s="278"/>
      <c r="E6" s="278"/>
      <c r="F6" s="33" t="str">
        <f>VLOOKUP(A6,'第1区'!$C$3:$J$39,5,0)</f>
        <v>M1</v>
      </c>
      <c r="G6" s="281" t="str">
        <f>VLOOKUP(A6,'第2区'!$C$3:$J$38,4,0)</f>
        <v>住吉　恵介</v>
      </c>
      <c r="H6" s="280"/>
      <c r="I6" s="280"/>
      <c r="J6" s="38">
        <f>VLOOKUP(A6,'第2区'!$C$3:$J$38,5,0)</f>
        <v>1</v>
      </c>
      <c r="K6" s="280" t="str">
        <f>VLOOKUP(A6,'第3区'!$C$3:$J$39,4,0)</f>
        <v>篠田　雄太</v>
      </c>
      <c r="L6" s="280"/>
      <c r="M6" s="280"/>
      <c r="N6" s="38">
        <f>VLOOKUP(A6,'第3区'!$C$3:$J$39,5,0)</f>
        <v>3</v>
      </c>
      <c r="O6" s="280" t="str">
        <f>VLOOKUP(A6,'第4区'!$C$3:$J$38,4,0)</f>
        <v>原田　恭英</v>
      </c>
      <c r="P6" s="280"/>
      <c r="Q6" s="280"/>
      <c r="R6" s="38">
        <f>VLOOKUP(A6,'第4区'!$C$3:$J$38,5,0)</f>
        <v>2</v>
      </c>
      <c r="S6" s="280" t="str">
        <f>VLOOKUP(A6,'第5区'!$C$3:$J$38,4,0)</f>
        <v>那賀川　凌平</v>
      </c>
      <c r="T6" s="280"/>
      <c r="U6" s="280"/>
      <c r="V6" s="38">
        <f>VLOOKUP(A6,'第5区'!$C$3:$J$38,5,0)</f>
        <v>1</v>
      </c>
      <c r="W6" s="280" t="str">
        <f>VLOOKUP(A6,'第6区'!$C$3:$J$38,4,0)</f>
        <v>宮田　和舞</v>
      </c>
      <c r="X6" s="280"/>
      <c r="Y6" s="280"/>
      <c r="Z6" s="38">
        <f>VLOOKUP(A6,'第6区'!$C$3:$J$38,5,0)</f>
        <v>1</v>
      </c>
      <c r="AA6" s="45"/>
    </row>
    <row r="7" spans="1:27" ht="15" customHeight="1">
      <c r="A7" s="273"/>
      <c r="B7" s="274"/>
      <c r="C7" s="25" t="s">
        <v>73</v>
      </c>
      <c r="D7" s="26" t="str">
        <f>VLOOKUP(A6,'第1区'!$C$3:$J$39,8,0)</f>
        <v>OP</v>
      </c>
      <c r="E7" s="27" t="s">
        <v>74</v>
      </c>
      <c r="F7" s="28">
        <f>VLOOKUP(A6,'第1区'!$C$3:$J$39,3,0)</f>
        <v>0.022962962962962966</v>
      </c>
      <c r="G7" s="67" t="s">
        <v>73</v>
      </c>
      <c r="H7" s="37" t="str">
        <f>VLOOKUP(A6,'第2区'!$C$3:$J$38,8,0)</f>
        <v>OP</v>
      </c>
      <c r="I7" s="39" t="s">
        <v>74</v>
      </c>
      <c r="J7" s="40">
        <f>VLOOKUP(A6,'第2区'!$C$3:$J$38,3,0)</f>
        <v>0.030162037037037032</v>
      </c>
      <c r="K7" s="67" t="s">
        <v>73</v>
      </c>
      <c r="L7" s="37" t="str">
        <f>VLOOKUP(A6,'第3区'!$C$3:$J$39,8,0)</f>
        <v>OP</v>
      </c>
      <c r="M7" s="39" t="s">
        <v>74</v>
      </c>
      <c r="N7" s="40">
        <f>VLOOKUP(A6,'第3区'!$C$3:$J$39,3,0)</f>
        <v>0.04864583333333333</v>
      </c>
      <c r="O7" s="67" t="s">
        <v>73</v>
      </c>
      <c r="P7" s="37" t="str">
        <f>VLOOKUP(A6,'第4区'!$C$3:$J$38,8,0)</f>
        <v>OP</v>
      </c>
      <c r="Q7" s="39" t="s">
        <v>74</v>
      </c>
      <c r="R7" s="40">
        <f>VLOOKUP(A6,'第4区'!$C$3:$J$38,3,0)</f>
        <v>0.06157407407407408</v>
      </c>
      <c r="S7" s="67" t="s">
        <v>73</v>
      </c>
      <c r="T7" s="37" t="str">
        <f>VLOOKUP(A6,'第5区'!$C$3:$J$38,8,0)</f>
        <v>OP</v>
      </c>
      <c r="U7" s="39" t="s">
        <v>74</v>
      </c>
      <c r="V7" s="40">
        <f>VLOOKUP(A6,'第5区'!$C$3:$J$38,3,0)</f>
        <v>0.07366898148148149</v>
      </c>
      <c r="W7" s="67" t="s">
        <v>73</v>
      </c>
      <c r="X7" s="37" t="str">
        <f>VLOOKUP(A6,'第6区'!$C$3:$J$38,8,0)</f>
        <v>OP</v>
      </c>
      <c r="Y7" s="39" t="s">
        <v>74</v>
      </c>
      <c r="Z7" s="40">
        <f>VLOOKUP(A6,'第6区'!$C$3:$J$38,3,0)</f>
        <v>0.09414351851851853</v>
      </c>
      <c r="AA7" s="41">
        <f>SUM(F8,J8,N8,R8,V8,Z8)</f>
        <v>0.09414351851851853</v>
      </c>
    </row>
    <row r="8" spans="1:27" ht="15" customHeight="1">
      <c r="A8" s="273"/>
      <c r="B8" s="274"/>
      <c r="C8" s="29" t="s">
        <v>75</v>
      </c>
      <c r="D8" s="30" t="str">
        <f>VLOOKUP(A6,'第1区'!$C$3:$J$39,7,0)</f>
        <v>OP</v>
      </c>
      <c r="E8" s="31" t="s">
        <v>76</v>
      </c>
      <c r="F8" s="32">
        <f>VLOOKUP(A6,'第1区'!$C$3:$J$39,6,0)</f>
        <v>0.022962962962962966</v>
      </c>
      <c r="G8" s="69" t="s">
        <v>75</v>
      </c>
      <c r="H8" s="42" t="str">
        <f>VLOOKUP(A6,'第2区'!$C$3:$J$38,7,0)</f>
        <v>OP</v>
      </c>
      <c r="I8" s="46" t="s">
        <v>76</v>
      </c>
      <c r="J8" s="43">
        <f>VLOOKUP(A6,'第2区'!$C$3:$J$38,6,0)</f>
        <v>0.007199074074074066</v>
      </c>
      <c r="K8" s="69" t="s">
        <v>75</v>
      </c>
      <c r="L8" s="42" t="str">
        <f>VLOOKUP(A6,'第3区'!$C$3:$J$39,7,0)</f>
        <v>OP</v>
      </c>
      <c r="M8" s="46" t="s">
        <v>76</v>
      </c>
      <c r="N8" s="43">
        <f>VLOOKUP(A6,'第3区'!$C$3:$J$39,6,0)</f>
        <v>0.0184837962962963</v>
      </c>
      <c r="O8" s="69" t="s">
        <v>75</v>
      </c>
      <c r="P8" s="42" t="str">
        <f>VLOOKUP(A6,'第4区'!$C$3:$J$38,7,0)</f>
        <v>OP</v>
      </c>
      <c r="Q8" s="46" t="s">
        <v>76</v>
      </c>
      <c r="R8" s="43">
        <f>VLOOKUP(A6,'第4区'!$C$3:$J$38,6,0)</f>
        <v>0.012928240740740747</v>
      </c>
      <c r="S8" s="69" t="s">
        <v>75</v>
      </c>
      <c r="T8" s="42" t="str">
        <f>VLOOKUP(A6,'第5区'!$C$3:$J$38,7,0)</f>
        <v>OP</v>
      </c>
      <c r="U8" s="46" t="s">
        <v>76</v>
      </c>
      <c r="V8" s="43">
        <f>VLOOKUP(A6,'第5区'!$C$3:$J$38,6,0)</f>
        <v>0.012094907407407408</v>
      </c>
      <c r="W8" s="69" t="s">
        <v>75</v>
      </c>
      <c r="X8" s="42" t="str">
        <f>VLOOKUP(A6,'第6区'!$C$3:$J$38,7,0)</f>
        <v>OP</v>
      </c>
      <c r="Y8" s="46" t="s">
        <v>76</v>
      </c>
      <c r="Z8" s="43">
        <f>VLOOKUP(A6,'第6区'!$C$3:$J$38,6,0)</f>
        <v>0.02047453703703704</v>
      </c>
      <c r="AA8" s="44" t="s">
        <v>77</v>
      </c>
    </row>
    <row r="9" spans="1:27" ht="15" customHeight="1">
      <c r="A9" s="273" t="str">
        <f>'第5区'!C21</f>
        <v>首都大Ｂ</v>
      </c>
      <c r="B9" s="274"/>
      <c r="C9" s="282" t="str">
        <f>VLOOKUP(A9,'第1区'!$C$3:$J$39,4,0)</f>
        <v>鈴木　聡太</v>
      </c>
      <c r="D9" s="283"/>
      <c r="E9" s="283"/>
      <c r="F9" s="34">
        <f>VLOOKUP(A9,'第1区'!$C$3:$J$39,5,0)</f>
        <v>2</v>
      </c>
      <c r="G9" s="281" t="str">
        <f>VLOOKUP(A9,'第2区'!$C$3:$J$38,4,0)</f>
        <v>柳田　航</v>
      </c>
      <c r="H9" s="280"/>
      <c r="I9" s="280"/>
      <c r="J9" s="38">
        <f>VLOOKUP(A9,'第2区'!$C$3:$J$38,5,0)</f>
        <v>1</v>
      </c>
      <c r="K9" s="280" t="str">
        <f>VLOOKUP(A9,'第3区'!$C$3:$J$39,4,0)</f>
        <v>吉川　光志</v>
      </c>
      <c r="L9" s="280"/>
      <c r="M9" s="280"/>
      <c r="N9" s="38">
        <f>VLOOKUP(A9,'第3区'!$C$3:$J$39,5,0)</f>
        <v>2</v>
      </c>
      <c r="O9" s="280" t="str">
        <f>VLOOKUP(A9,'第4区'!$C$3:$J$38,4,0)</f>
        <v>佐野　大河</v>
      </c>
      <c r="P9" s="280"/>
      <c r="Q9" s="280"/>
      <c r="R9" s="38">
        <f>VLOOKUP(A9,'第4区'!$C$3:$J$38,5,0)</f>
        <v>1</v>
      </c>
      <c r="S9" s="280" t="str">
        <f>VLOOKUP(A9,'第5区'!$C$3:$J$38,4,0)</f>
        <v>鈴木　悠太</v>
      </c>
      <c r="T9" s="280"/>
      <c r="U9" s="280"/>
      <c r="V9" s="38">
        <f>VLOOKUP(A9,'第5区'!$C$3:$J$38,5,0)</f>
        <v>1</v>
      </c>
      <c r="W9" s="280" t="str">
        <f>VLOOKUP(A9,'第6区'!$C$3:$J$38,4,0)</f>
        <v>三輪田　知宏</v>
      </c>
      <c r="X9" s="280"/>
      <c r="Y9" s="280"/>
      <c r="Z9" s="38">
        <f>VLOOKUP(A9,'第6区'!$C$3:$J$38,5,0)</f>
        <v>2</v>
      </c>
      <c r="AA9" s="45"/>
    </row>
    <row r="10" spans="1:27" ht="15" customHeight="1">
      <c r="A10" s="273"/>
      <c r="B10" s="274"/>
      <c r="C10" s="25" t="s">
        <v>73</v>
      </c>
      <c r="D10" s="26" t="str">
        <f>VLOOKUP(A9,'第1区'!$C$3:$J$39,8,0)</f>
        <v>OP</v>
      </c>
      <c r="E10" s="27" t="s">
        <v>74</v>
      </c>
      <c r="F10" s="28">
        <f>VLOOKUP(A9,'第1区'!$C$3:$J$39,3,0)</f>
        <v>0</v>
      </c>
      <c r="G10" s="67" t="s">
        <v>73</v>
      </c>
      <c r="H10" s="37" t="str">
        <f>VLOOKUP(A9,'第2区'!$C$3:$J$38,8,0)</f>
        <v>OP</v>
      </c>
      <c r="I10" s="39" t="s">
        <v>74</v>
      </c>
      <c r="J10" s="40">
        <f>VLOOKUP(A9,'第2区'!$C$3:$J$38,3,0)</f>
        <v>0</v>
      </c>
      <c r="K10" s="67" t="s">
        <v>73</v>
      </c>
      <c r="L10" s="37" t="str">
        <f>VLOOKUP(A9,'第3区'!$C$3:$J$39,8,0)</f>
        <v>OP</v>
      </c>
      <c r="M10" s="39" t="s">
        <v>74</v>
      </c>
      <c r="N10" s="40">
        <f>VLOOKUP(A9,'第3区'!$C$3:$J$39,3,0)</f>
        <v>0</v>
      </c>
      <c r="O10" s="67" t="s">
        <v>73</v>
      </c>
      <c r="P10" s="37" t="str">
        <f>VLOOKUP(A9,'第4区'!$C$3:$J$38,8,0)</f>
        <v>OP</v>
      </c>
      <c r="Q10" s="39" t="s">
        <v>74</v>
      </c>
      <c r="R10" s="40">
        <f>VLOOKUP(A9,'第4区'!$C$3:$J$38,3,0)</f>
        <v>0</v>
      </c>
      <c r="S10" s="67" t="s">
        <v>73</v>
      </c>
      <c r="T10" s="37" t="str">
        <f>VLOOKUP(A9,'第5区'!$C$3:$J$38,8,0)</f>
        <v>OP</v>
      </c>
      <c r="U10" s="39" t="s">
        <v>74</v>
      </c>
      <c r="V10" s="40">
        <f>VLOOKUP(A9,'第5区'!$C$3:$J$38,3,0)</f>
        <v>0</v>
      </c>
      <c r="W10" s="67" t="s">
        <v>73</v>
      </c>
      <c r="X10" s="37" t="str">
        <f>VLOOKUP(A9,'第6区'!$C$3:$J$38,8,0)</f>
        <v>OP</v>
      </c>
      <c r="Y10" s="39" t="s">
        <v>74</v>
      </c>
      <c r="Z10" s="40">
        <f>VLOOKUP(A9,'第6区'!$C$3:$J$38,3,0)</f>
        <v>0</v>
      </c>
      <c r="AA10" s="41">
        <f>SUM(F11,J11,N11,R11,V11,Z11)</f>
        <v>0</v>
      </c>
    </row>
    <row r="11" spans="1:27" ht="15" customHeight="1">
      <c r="A11" s="273"/>
      <c r="B11" s="274"/>
      <c r="C11" s="29" t="s">
        <v>75</v>
      </c>
      <c r="D11" s="30" t="str">
        <f>VLOOKUP(A9,'第1区'!$C$3:$J$39,7,0)</f>
        <v>OP</v>
      </c>
      <c r="E11" s="31" t="s">
        <v>76</v>
      </c>
      <c r="F11" s="32">
        <f>VLOOKUP(A9,'第1区'!$C$3:$J$39,6,0)</f>
        <v>0</v>
      </c>
      <c r="G11" s="69" t="s">
        <v>75</v>
      </c>
      <c r="H11" s="42" t="str">
        <f>VLOOKUP(A9,'第2区'!$C$3:$J$38,7,0)</f>
        <v>OP</v>
      </c>
      <c r="I11" s="46" t="s">
        <v>76</v>
      </c>
      <c r="J11" s="43">
        <f>VLOOKUP(A9,'第2区'!$C$3:$J$38,6,0)</f>
        <v>0</v>
      </c>
      <c r="K11" s="69" t="s">
        <v>75</v>
      </c>
      <c r="L11" s="42" t="str">
        <f>VLOOKUP(A9,'第3区'!$C$3:$J$39,7,0)</f>
        <v>OP</v>
      </c>
      <c r="M11" s="46" t="s">
        <v>76</v>
      </c>
      <c r="N11" s="43">
        <f>VLOOKUP(A9,'第3区'!$C$3:$J$39,6,0)</f>
        <v>0</v>
      </c>
      <c r="O11" s="69" t="s">
        <v>75</v>
      </c>
      <c r="P11" s="42" t="str">
        <f>VLOOKUP(A9,'第4区'!$C$3:$J$38,7,0)</f>
        <v>OP</v>
      </c>
      <c r="Q11" s="46" t="s">
        <v>76</v>
      </c>
      <c r="R11" s="43">
        <f>VLOOKUP(A9,'第4区'!$C$3:$J$38,6,0)</f>
        <v>0</v>
      </c>
      <c r="S11" s="69" t="s">
        <v>75</v>
      </c>
      <c r="T11" s="42" t="str">
        <f>VLOOKUP(A9,'第5区'!$C$3:$J$38,7,0)</f>
        <v>OP</v>
      </c>
      <c r="U11" s="46" t="s">
        <v>76</v>
      </c>
      <c r="V11" s="43">
        <f>VLOOKUP(A9,'第5区'!$C$3:$J$38,6,0)</f>
        <v>0</v>
      </c>
      <c r="W11" s="69" t="s">
        <v>75</v>
      </c>
      <c r="X11" s="42" t="str">
        <f>VLOOKUP(A9,'第6区'!$C$3:$J$38,7,0)</f>
        <v>OP</v>
      </c>
      <c r="Y11" s="46" t="s">
        <v>76</v>
      </c>
      <c r="Z11" s="43">
        <f>VLOOKUP(A9,'第6区'!$C$3:$J$38,6,0)</f>
        <v>0</v>
      </c>
      <c r="AA11" s="44" t="s">
        <v>77</v>
      </c>
    </row>
    <row r="12" spans="1:27" ht="15" customHeight="1">
      <c r="A12" s="273" t="str">
        <f>'第5区'!C22</f>
        <v>信州大Ｂ</v>
      </c>
      <c r="B12" s="274"/>
      <c r="C12" s="282" t="str">
        <f>VLOOKUP(A12,'第1区'!$C$3:$J$39,4,0)</f>
        <v>迫間　洋樹</v>
      </c>
      <c r="D12" s="283"/>
      <c r="E12" s="283"/>
      <c r="F12" s="34">
        <f>VLOOKUP(A12,'第1区'!$C$3:$J$39,5,0)</f>
        <v>3</v>
      </c>
      <c r="G12" s="281" t="str">
        <f>VLOOKUP(A12,'第2区'!$C$3:$J$38,4,0)</f>
        <v>大西　剣士</v>
      </c>
      <c r="H12" s="280"/>
      <c r="I12" s="280"/>
      <c r="J12" s="38">
        <f>VLOOKUP(A12,'第2区'!$C$3:$J$38,5,0)</f>
        <v>1</v>
      </c>
      <c r="K12" s="280" t="str">
        <f>VLOOKUP(A12,'第3区'!$C$3:$J$39,4,0)</f>
        <v>野口　恒</v>
      </c>
      <c r="L12" s="280"/>
      <c r="M12" s="280"/>
      <c r="N12" s="38">
        <f>VLOOKUP(A12,'第3区'!$C$3:$J$39,5,0)</f>
        <v>1</v>
      </c>
      <c r="O12" s="280" t="str">
        <f>VLOOKUP(A12,'第4区'!$C$3:$J$38,4,0)</f>
        <v>中村　英雄</v>
      </c>
      <c r="P12" s="280"/>
      <c r="Q12" s="280"/>
      <c r="R12" s="38">
        <f>VLOOKUP(A12,'第4区'!$C$3:$J$38,5,0)</f>
        <v>1</v>
      </c>
      <c r="S12" s="280" t="str">
        <f>VLOOKUP(A12,'第5区'!$C$3:$J$38,4,0)</f>
        <v>中西　涼</v>
      </c>
      <c r="T12" s="280"/>
      <c r="U12" s="280"/>
      <c r="V12" s="38">
        <f>VLOOKUP(A12,'第5区'!$C$3:$J$38,5,0)</f>
        <v>2</v>
      </c>
      <c r="W12" s="280" t="str">
        <f>VLOOKUP(A12,'第6区'!$C$3:$J$38,4,0)</f>
        <v>南部　恭佑</v>
      </c>
      <c r="X12" s="280"/>
      <c r="Y12" s="280"/>
      <c r="Z12" s="38">
        <f>VLOOKUP(A12,'第6区'!$C$3:$J$38,5,0)</f>
        <v>2</v>
      </c>
      <c r="AA12" s="45"/>
    </row>
    <row r="13" spans="1:27" ht="15" customHeight="1">
      <c r="A13" s="273"/>
      <c r="B13" s="274"/>
      <c r="C13" s="25" t="s">
        <v>73</v>
      </c>
      <c r="D13" s="26" t="str">
        <f>VLOOKUP(A12,'第1区'!$C$3:$J$39,8,0)</f>
        <v>OP</v>
      </c>
      <c r="E13" s="27" t="s">
        <v>74</v>
      </c>
      <c r="F13" s="28">
        <f>VLOOKUP(A12,'第1区'!$C$3:$J$39,3,0)</f>
        <v>0.023287037037037037</v>
      </c>
      <c r="G13" s="67" t="s">
        <v>73</v>
      </c>
      <c r="H13" s="37" t="str">
        <f>VLOOKUP(A12,'第2区'!$C$3:$J$38,8,0)</f>
        <v>OP</v>
      </c>
      <c r="I13" s="39" t="s">
        <v>74</v>
      </c>
      <c r="J13" s="40">
        <f>VLOOKUP(A12,'第2区'!$C$3:$J$38,3,0)</f>
        <v>0.030486111111111113</v>
      </c>
      <c r="K13" s="67" t="s">
        <v>73</v>
      </c>
      <c r="L13" s="37" t="str">
        <f>VLOOKUP(A12,'第3区'!$C$3:$J$39,8,0)</f>
        <v>OP</v>
      </c>
      <c r="M13" s="39" t="s">
        <v>74</v>
      </c>
      <c r="N13" s="40">
        <f>VLOOKUP(A12,'第3区'!$C$3:$J$39,3,0)</f>
        <v>0.0484375</v>
      </c>
      <c r="O13" s="67" t="s">
        <v>73</v>
      </c>
      <c r="P13" s="37" t="str">
        <f>VLOOKUP(A12,'第4区'!$C$3:$J$38,8,0)</f>
        <v>OP</v>
      </c>
      <c r="Q13" s="39" t="s">
        <v>74</v>
      </c>
      <c r="R13" s="40">
        <f>VLOOKUP(A12,'第4区'!$C$3:$J$38,3,0)</f>
        <v>0.06091435185185185</v>
      </c>
      <c r="S13" s="67" t="s">
        <v>73</v>
      </c>
      <c r="T13" s="37" t="str">
        <f>VLOOKUP(A12,'第5区'!$C$3:$J$38,8,0)</f>
        <v>OP</v>
      </c>
      <c r="U13" s="39" t="s">
        <v>74</v>
      </c>
      <c r="V13" s="40">
        <f>VLOOKUP(A12,'第5区'!$C$3:$J$38,3,0)</f>
        <v>0.0731712962962963</v>
      </c>
      <c r="W13" s="67" t="s">
        <v>73</v>
      </c>
      <c r="X13" s="37" t="str">
        <f>VLOOKUP(A12,'第6区'!$C$3:$J$38,8,0)</f>
        <v>OP</v>
      </c>
      <c r="Y13" s="39" t="s">
        <v>74</v>
      </c>
      <c r="Z13" s="40">
        <f>VLOOKUP(A12,'第6区'!$C$3:$J$38,3,0)</f>
        <v>0.0910763888888889</v>
      </c>
      <c r="AA13" s="41">
        <f>SUM(F14,J14,N14,R14,V14,Z14)</f>
        <v>0.0910763888888889</v>
      </c>
    </row>
    <row r="14" spans="1:27" ht="15" customHeight="1">
      <c r="A14" s="273"/>
      <c r="B14" s="274"/>
      <c r="C14" s="29" t="s">
        <v>75</v>
      </c>
      <c r="D14" s="30" t="str">
        <f>VLOOKUP(A12,'第1区'!$C$3:$J$39,7,0)</f>
        <v>OP</v>
      </c>
      <c r="E14" s="31" t="s">
        <v>76</v>
      </c>
      <c r="F14" s="32">
        <f>VLOOKUP(A12,'第1区'!$C$3:$J$39,6,0)</f>
        <v>0.023287037037037037</v>
      </c>
      <c r="G14" s="69" t="s">
        <v>75</v>
      </c>
      <c r="H14" s="42" t="str">
        <f>VLOOKUP(A12,'第2区'!$C$3:$J$38,7,0)</f>
        <v>OP</v>
      </c>
      <c r="I14" s="46" t="s">
        <v>76</v>
      </c>
      <c r="J14" s="43">
        <f>VLOOKUP(A12,'第2区'!$C$3:$J$38,6,0)</f>
        <v>0.0071990740740740765</v>
      </c>
      <c r="K14" s="69" t="s">
        <v>75</v>
      </c>
      <c r="L14" s="42" t="str">
        <f>VLOOKUP(A12,'第3区'!$C$3:$J$39,7,0)</f>
        <v>OP</v>
      </c>
      <c r="M14" s="46" t="s">
        <v>76</v>
      </c>
      <c r="N14" s="43">
        <f>VLOOKUP(A12,'第3区'!$C$3:$J$39,6,0)</f>
        <v>0.017951388888888888</v>
      </c>
      <c r="O14" s="69" t="s">
        <v>75</v>
      </c>
      <c r="P14" s="42" t="str">
        <f>VLOOKUP(A12,'第4区'!$C$3:$J$38,7,0)</f>
        <v>OP</v>
      </c>
      <c r="Q14" s="46" t="s">
        <v>76</v>
      </c>
      <c r="R14" s="43">
        <f>VLOOKUP(A12,'第4区'!$C$3:$J$38,6,0)</f>
        <v>0.01247685185185185</v>
      </c>
      <c r="S14" s="69" t="s">
        <v>75</v>
      </c>
      <c r="T14" s="42" t="str">
        <f>VLOOKUP(A12,'第5区'!$C$3:$J$38,7,0)</f>
        <v>OP</v>
      </c>
      <c r="U14" s="46" t="s">
        <v>76</v>
      </c>
      <c r="V14" s="43">
        <f>VLOOKUP(A12,'第5区'!$C$3:$J$38,6,0)</f>
        <v>0.012256944444444452</v>
      </c>
      <c r="W14" s="69" t="s">
        <v>75</v>
      </c>
      <c r="X14" s="42" t="str">
        <f>VLOOKUP(A12,'第6区'!$C$3:$J$38,7,0)</f>
        <v>OP</v>
      </c>
      <c r="Y14" s="46" t="s">
        <v>76</v>
      </c>
      <c r="Z14" s="43">
        <f>VLOOKUP(A12,'第6区'!$C$3:$J$38,6,0)</f>
        <v>0.017905092592592597</v>
      </c>
      <c r="AA14" s="44" t="s">
        <v>77</v>
      </c>
    </row>
    <row r="15" spans="1:27" ht="15" customHeight="1">
      <c r="A15" s="273" t="str">
        <f>'第5区'!C23</f>
        <v>信州大Ｃ</v>
      </c>
      <c r="B15" s="274"/>
      <c r="C15" s="282" t="str">
        <f>VLOOKUP(A15,'第1区'!$C$3:$J$39,4,0)</f>
        <v>早川　翼</v>
      </c>
      <c r="D15" s="283"/>
      <c r="E15" s="283"/>
      <c r="F15" s="34">
        <f>VLOOKUP(A15,'第1区'!$C$3:$J$39,5,0)</f>
        <v>4</v>
      </c>
      <c r="G15" s="281" t="str">
        <f>VLOOKUP(A15,'第2区'!$C$3:$J$38,4,0)</f>
        <v>前田　庸宏</v>
      </c>
      <c r="H15" s="280"/>
      <c r="I15" s="280"/>
      <c r="J15" s="38">
        <f>VLOOKUP(A15,'第2区'!$C$3:$J$38,5,0)</f>
        <v>4</v>
      </c>
      <c r="K15" s="280" t="str">
        <f>VLOOKUP(A15,'第3区'!$C$3:$J$39,4,0)</f>
        <v>小桂　重徳</v>
      </c>
      <c r="L15" s="280"/>
      <c r="M15" s="280"/>
      <c r="N15" s="38">
        <f>VLOOKUP(A15,'第3区'!$C$3:$J$39,5,0)</f>
        <v>4</v>
      </c>
      <c r="O15" s="280" t="str">
        <f>VLOOKUP(A15,'第4区'!$C$3:$J$38,4,0)</f>
        <v>齊藤　裕太</v>
      </c>
      <c r="P15" s="280"/>
      <c r="Q15" s="280"/>
      <c r="R15" s="38">
        <f>VLOOKUP(A15,'第4区'!$C$3:$J$38,5,0)</f>
        <v>3</v>
      </c>
      <c r="S15" s="280" t="str">
        <f>VLOOKUP(A15,'第5区'!$C$3:$J$38,4,0)</f>
        <v>河合　佑馬</v>
      </c>
      <c r="T15" s="280"/>
      <c r="U15" s="280"/>
      <c r="V15" s="38">
        <f>VLOOKUP(A15,'第5区'!$C$3:$J$38,5,0)</f>
        <v>1</v>
      </c>
      <c r="W15" s="280" t="str">
        <f>VLOOKUP(A15,'第6区'!$C$3:$J$38,4,0)</f>
        <v>柿澤　良昭</v>
      </c>
      <c r="X15" s="280"/>
      <c r="Y15" s="280"/>
      <c r="Z15" s="38">
        <f>VLOOKUP(A15,'第6区'!$C$3:$J$38,5,0)</f>
        <v>1</v>
      </c>
      <c r="AA15" s="45"/>
    </row>
    <row r="16" spans="1:27" ht="15" customHeight="1">
      <c r="A16" s="273"/>
      <c r="B16" s="274"/>
      <c r="C16" s="25" t="s">
        <v>73</v>
      </c>
      <c r="D16" s="26" t="str">
        <f>VLOOKUP(A15,'第1区'!$C$3:$J$39,8,0)</f>
        <v>OP</v>
      </c>
      <c r="E16" s="27" t="s">
        <v>74</v>
      </c>
      <c r="F16" s="28">
        <f>VLOOKUP(A15,'第1区'!$C$3:$J$39,3,0)</f>
        <v>0.022777777777777775</v>
      </c>
      <c r="G16" s="67" t="s">
        <v>73</v>
      </c>
      <c r="H16" s="37" t="str">
        <f>VLOOKUP(A15,'第2区'!$C$3:$J$38,8,0)</f>
        <v>OP</v>
      </c>
      <c r="I16" s="39" t="s">
        <v>74</v>
      </c>
      <c r="J16" s="40">
        <f>VLOOKUP(A15,'第2区'!$C$3:$J$38,3,0)</f>
        <v>0.0312962962962963</v>
      </c>
      <c r="K16" s="67" t="s">
        <v>73</v>
      </c>
      <c r="L16" s="37" t="str">
        <f>VLOOKUP(A15,'第3区'!$C$3:$J$39,8,0)</f>
        <v>OP</v>
      </c>
      <c r="M16" s="39" t="s">
        <v>74</v>
      </c>
      <c r="N16" s="40">
        <f>VLOOKUP(A15,'第3区'!$C$3:$J$39,3,0)</f>
        <v>0.05019675925925926</v>
      </c>
      <c r="O16" s="67" t="s">
        <v>73</v>
      </c>
      <c r="P16" s="37" t="str">
        <f>VLOOKUP(A15,'第4区'!$C$3:$J$38,8,0)</f>
        <v>OP</v>
      </c>
      <c r="Q16" s="39" t="s">
        <v>74</v>
      </c>
      <c r="R16" s="40">
        <f>VLOOKUP(A15,'第4区'!$C$3:$J$38,3,0)</f>
        <v>0.0629050925925926</v>
      </c>
      <c r="S16" s="67" t="s">
        <v>73</v>
      </c>
      <c r="T16" s="37" t="str">
        <f>VLOOKUP(A15,'第5区'!$C$3:$J$38,8,0)</f>
        <v>OP</v>
      </c>
      <c r="U16" s="39" t="s">
        <v>74</v>
      </c>
      <c r="V16" s="40">
        <f>VLOOKUP(A15,'第5区'!$C$3:$J$38,3,0)</f>
        <v>0.07618055555555556</v>
      </c>
      <c r="W16" s="67" t="s">
        <v>73</v>
      </c>
      <c r="X16" s="37" t="str">
        <f>VLOOKUP(A15,'第6区'!$C$3:$J$38,8,0)</f>
        <v>OP</v>
      </c>
      <c r="Y16" s="39" t="s">
        <v>74</v>
      </c>
      <c r="Z16" s="40">
        <f>VLOOKUP(A15,'第6区'!$C$3:$J$38,3,0)</f>
        <v>0.0952662037037037</v>
      </c>
      <c r="AA16" s="41">
        <f>SUM(F17,J17,N17,R17,V17,Z17)</f>
        <v>0.0952662037037037</v>
      </c>
    </row>
    <row r="17" spans="1:27" ht="15" customHeight="1">
      <c r="A17" s="273"/>
      <c r="B17" s="274"/>
      <c r="C17" s="29" t="s">
        <v>75</v>
      </c>
      <c r="D17" s="30" t="str">
        <f>VLOOKUP(A15,'第1区'!$C$3:$J$39,7,0)</f>
        <v>OP</v>
      </c>
      <c r="E17" s="31" t="s">
        <v>76</v>
      </c>
      <c r="F17" s="32">
        <f>VLOOKUP(A15,'第1区'!$C$3:$J$39,6,0)</f>
        <v>0.022777777777777775</v>
      </c>
      <c r="G17" s="69" t="s">
        <v>75</v>
      </c>
      <c r="H17" s="42" t="str">
        <f>VLOOKUP(A15,'第2区'!$C$3:$J$38,7,0)</f>
        <v>OP</v>
      </c>
      <c r="I17" s="46" t="s">
        <v>76</v>
      </c>
      <c r="J17" s="43">
        <f>VLOOKUP(A15,'第2区'!$C$3:$J$38,6,0)</f>
        <v>0.008518518518518526</v>
      </c>
      <c r="K17" s="69" t="s">
        <v>75</v>
      </c>
      <c r="L17" s="42" t="str">
        <f>VLOOKUP(A15,'第3区'!$C$3:$J$39,7,0)</f>
        <v>OP</v>
      </c>
      <c r="M17" s="46" t="s">
        <v>76</v>
      </c>
      <c r="N17" s="43">
        <f>VLOOKUP(A15,'第3区'!$C$3:$J$39,6,0)</f>
        <v>0.01890046296296296</v>
      </c>
      <c r="O17" s="69" t="s">
        <v>75</v>
      </c>
      <c r="P17" s="42" t="str">
        <f>VLOOKUP(A15,'第4区'!$C$3:$J$38,7,0)</f>
        <v>OP</v>
      </c>
      <c r="Q17" s="46" t="s">
        <v>76</v>
      </c>
      <c r="R17" s="43">
        <f>VLOOKUP(A15,'第4区'!$C$3:$J$38,6,0)</f>
        <v>0.012708333333333335</v>
      </c>
      <c r="S17" s="69" t="s">
        <v>75</v>
      </c>
      <c r="T17" s="42" t="str">
        <f>VLOOKUP(A15,'第5区'!$C$3:$J$38,7,0)</f>
        <v>OP</v>
      </c>
      <c r="U17" s="46" t="s">
        <v>76</v>
      </c>
      <c r="V17" s="43">
        <f>VLOOKUP(A15,'第5区'!$C$3:$J$38,6,0)</f>
        <v>0.013275462962962961</v>
      </c>
      <c r="W17" s="69" t="s">
        <v>75</v>
      </c>
      <c r="X17" s="42" t="str">
        <f>VLOOKUP(A15,'第6区'!$C$3:$J$38,7,0)</f>
        <v>OP</v>
      </c>
      <c r="Y17" s="46" t="s">
        <v>76</v>
      </c>
      <c r="Z17" s="43">
        <f>VLOOKUP(A15,'第6区'!$C$3:$J$38,6,0)</f>
        <v>0.019085648148148143</v>
      </c>
      <c r="AA17" s="44" t="s">
        <v>77</v>
      </c>
    </row>
    <row r="18" spans="1:27" ht="15" customHeight="1">
      <c r="A18" s="273" t="str">
        <f>'第5区'!C24</f>
        <v>高経大Ａ</v>
      </c>
      <c r="B18" s="274"/>
      <c r="C18" s="282" t="str">
        <f>VLOOKUP(A18,'第1区'!$C$3:$J$39,4,0)</f>
        <v>東迫　一樹</v>
      </c>
      <c r="D18" s="283"/>
      <c r="E18" s="283"/>
      <c r="F18" s="34">
        <f>VLOOKUP(A18,'第1区'!$C$3:$J$39,5,0)</f>
        <v>2</v>
      </c>
      <c r="G18" s="281" t="str">
        <f>VLOOKUP(A18,'第2区'!$C$3:$J$38,4,0)</f>
        <v>石井　哲也</v>
      </c>
      <c r="H18" s="280"/>
      <c r="I18" s="280"/>
      <c r="J18" s="38">
        <f>VLOOKUP(A18,'第2区'!$C$3:$J$38,5,0)</f>
        <v>1</v>
      </c>
      <c r="K18" s="280" t="str">
        <f>VLOOKUP(A18,'第3区'!$C$3:$J$39,4,0)</f>
        <v>田中　秀矢</v>
      </c>
      <c r="L18" s="280"/>
      <c r="M18" s="280"/>
      <c r="N18" s="38">
        <f>VLOOKUP(A18,'第3区'!$C$3:$J$39,5,0)</f>
        <v>1</v>
      </c>
      <c r="O18" s="280" t="str">
        <f>VLOOKUP(A18,'第4区'!$C$3:$J$38,4,0)</f>
        <v>竹内　俊貴</v>
      </c>
      <c r="P18" s="280"/>
      <c r="Q18" s="280"/>
      <c r="R18" s="38">
        <f>VLOOKUP(A18,'第4区'!$C$3:$J$38,5,0)</f>
        <v>2</v>
      </c>
      <c r="S18" s="280" t="str">
        <f>VLOOKUP(A18,'第5区'!$C$3:$J$38,4,0)</f>
        <v>里見　裕章</v>
      </c>
      <c r="T18" s="280"/>
      <c r="U18" s="280"/>
      <c r="V18" s="38">
        <f>VLOOKUP(A18,'第5区'!$C$3:$J$38,5,0)</f>
        <v>1</v>
      </c>
      <c r="W18" s="280" t="str">
        <f>VLOOKUP(A18,'第6区'!$C$3:$J$38,4,0)</f>
        <v>高橋　凌</v>
      </c>
      <c r="X18" s="280"/>
      <c r="Y18" s="280"/>
      <c r="Z18" s="38">
        <f>VLOOKUP(A18,'第6区'!$C$3:$J$38,5,0)</f>
        <v>2</v>
      </c>
      <c r="AA18" s="45"/>
    </row>
    <row r="19" spans="1:27" ht="15" customHeight="1">
      <c r="A19" s="273"/>
      <c r="B19" s="274"/>
      <c r="C19" s="25" t="s">
        <v>73</v>
      </c>
      <c r="D19" s="26" t="str">
        <f>VLOOKUP(A18,'第1区'!$C$3:$J$39,8,0)</f>
        <v>OP</v>
      </c>
      <c r="E19" s="27" t="s">
        <v>74</v>
      </c>
      <c r="F19" s="28">
        <f>VLOOKUP(A18,'第1区'!$C$3:$J$39,3,0)</f>
        <v>0.022951388888888886</v>
      </c>
      <c r="G19" s="67" t="s">
        <v>73</v>
      </c>
      <c r="H19" s="37" t="str">
        <f>VLOOKUP(A18,'第2区'!$C$3:$J$38,8,0)</f>
        <v>OP</v>
      </c>
      <c r="I19" s="39" t="s">
        <v>74</v>
      </c>
      <c r="J19" s="40">
        <f>VLOOKUP(A18,'第2区'!$C$3:$J$38,3,0)</f>
        <v>0.030185185185185186</v>
      </c>
      <c r="K19" s="67" t="s">
        <v>73</v>
      </c>
      <c r="L19" s="37" t="str">
        <f>VLOOKUP(A18,'第3区'!$C$3:$J$39,8,0)</f>
        <v>OP</v>
      </c>
      <c r="M19" s="39" t="s">
        <v>74</v>
      </c>
      <c r="N19" s="40">
        <f>VLOOKUP(A18,'第3区'!$C$3:$J$39,3,0)</f>
        <v>0.04929398148148148</v>
      </c>
      <c r="O19" s="67" t="s">
        <v>73</v>
      </c>
      <c r="P19" s="37" t="str">
        <f>VLOOKUP(A18,'第4区'!$C$3:$J$38,8,0)</f>
        <v>OP</v>
      </c>
      <c r="Q19" s="39" t="s">
        <v>74</v>
      </c>
      <c r="R19" s="40">
        <f>VLOOKUP(A18,'第4区'!$C$3:$J$38,3,0)</f>
        <v>0.06136574074074074</v>
      </c>
      <c r="S19" s="67" t="s">
        <v>73</v>
      </c>
      <c r="T19" s="37" t="str">
        <f>VLOOKUP(A18,'第5区'!$C$3:$J$38,8,0)</f>
        <v>OP</v>
      </c>
      <c r="U19" s="39" t="s">
        <v>74</v>
      </c>
      <c r="V19" s="40">
        <f>VLOOKUP(A18,'第5区'!$C$3:$J$38,3,0)</f>
        <v>0.0734375</v>
      </c>
      <c r="W19" s="67" t="s">
        <v>73</v>
      </c>
      <c r="X19" s="37" t="str">
        <f>VLOOKUP(A18,'第6区'!$C$3:$J$38,8,0)</f>
        <v>OP</v>
      </c>
      <c r="Y19" s="39" t="s">
        <v>74</v>
      </c>
      <c r="Z19" s="40">
        <f>VLOOKUP(A18,'第6区'!$C$3:$J$38,3,0)</f>
        <v>0.09157407407407407</v>
      </c>
      <c r="AA19" s="41">
        <f>SUM(F20,J20,N20,R20,V20,Z20)</f>
        <v>0.09157407407407407</v>
      </c>
    </row>
    <row r="20" spans="1:27" ht="15" customHeight="1">
      <c r="A20" s="273"/>
      <c r="B20" s="274"/>
      <c r="C20" s="29" t="s">
        <v>75</v>
      </c>
      <c r="D20" s="30" t="str">
        <f>VLOOKUP(A18,'第1区'!$C$3:$J$39,7,0)</f>
        <v>OP</v>
      </c>
      <c r="E20" s="31" t="s">
        <v>76</v>
      </c>
      <c r="F20" s="32">
        <f>VLOOKUP(A18,'第1区'!$C$3:$J$39,6,0)</f>
        <v>0.022951388888888886</v>
      </c>
      <c r="G20" s="69" t="s">
        <v>75</v>
      </c>
      <c r="H20" s="42" t="str">
        <f>VLOOKUP(A18,'第2区'!$C$3:$J$38,7,0)</f>
        <v>OP</v>
      </c>
      <c r="I20" s="46" t="s">
        <v>76</v>
      </c>
      <c r="J20" s="43">
        <f>VLOOKUP(A18,'第2区'!$C$3:$J$38,6,0)</f>
        <v>0.007233796296296301</v>
      </c>
      <c r="K20" s="69" t="s">
        <v>75</v>
      </c>
      <c r="L20" s="42" t="str">
        <f>VLOOKUP(A18,'第3区'!$C$3:$J$39,7,0)</f>
        <v>OP</v>
      </c>
      <c r="M20" s="46" t="s">
        <v>76</v>
      </c>
      <c r="N20" s="43">
        <f>VLOOKUP(A18,'第3区'!$C$3:$J$39,6,0)</f>
        <v>0.019108796296296294</v>
      </c>
      <c r="O20" s="69" t="s">
        <v>75</v>
      </c>
      <c r="P20" s="42" t="str">
        <f>VLOOKUP(A18,'第4区'!$C$3:$J$38,7,0)</f>
        <v>OP</v>
      </c>
      <c r="Q20" s="46" t="s">
        <v>76</v>
      </c>
      <c r="R20" s="43">
        <f>VLOOKUP(A18,'第4区'!$C$3:$J$38,6,0)</f>
        <v>0.012071759259259261</v>
      </c>
      <c r="S20" s="69" t="s">
        <v>75</v>
      </c>
      <c r="T20" s="42" t="str">
        <f>VLOOKUP(A18,'第5区'!$C$3:$J$38,7,0)</f>
        <v>OP</v>
      </c>
      <c r="U20" s="46" t="s">
        <v>76</v>
      </c>
      <c r="V20" s="43">
        <f>VLOOKUP(A18,'第5区'!$C$3:$J$38,6,0)</f>
        <v>0.012071759259259261</v>
      </c>
      <c r="W20" s="69" t="s">
        <v>75</v>
      </c>
      <c r="X20" s="42" t="str">
        <f>VLOOKUP(A18,'第6区'!$C$3:$J$38,7,0)</f>
        <v>OP</v>
      </c>
      <c r="Y20" s="46" t="s">
        <v>76</v>
      </c>
      <c r="Z20" s="43">
        <f>VLOOKUP(A18,'第6区'!$C$3:$J$38,6,0)</f>
        <v>0.01813657407407407</v>
      </c>
      <c r="AA20" s="44" t="s">
        <v>77</v>
      </c>
    </row>
    <row r="21" spans="1:27" ht="15" customHeight="1">
      <c r="A21" s="273" t="str">
        <f>'第5区'!C25</f>
        <v>高経大Ｂ</v>
      </c>
      <c r="B21" s="274"/>
      <c r="C21" s="282" t="str">
        <f>VLOOKUP(A21,'第1区'!$C$3:$J$39,4,0)</f>
        <v>外山　晴久</v>
      </c>
      <c r="D21" s="283"/>
      <c r="E21" s="283"/>
      <c r="F21" s="34" t="str">
        <f>VLOOKUP(A21,'第1区'!$C$3:$J$39,5,0)</f>
        <v>OB</v>
      </c>
      <c r="G21" s="281" t="str">
        <f>VLOOKUP(A21,'第2区'!$C$3:$J$38,4,0)</f>
        <v>野村　慎吾</v>
      </c>
      <c r="H21" s="280"/>
      <c r="I21" s="280"/>
      <c r="J21" s="38" t="str">
        <f>VLOOKUP(A21,'第2区'!$C$3:$J$38,5,0)</f>
        <v>OB</v>
      </c>
      <c r="K21" s="280" t="str">
        <f>VLOOKUP(A21,'第3区'!$C$3:$J$39,4,0)</f>
        <v>鈴木　友輔</v>
      </c>
      <c r="L21" s="280"/>
      <c r="M21" s="280"/>
      <c r="N21" s="38">
        <f>VLOOKUP(A21,'第3区'!$C$3:$J$39,5,0)</f>
        <v>4</v>
      </c>
      <c r="O21" s="280" t="str">
        <f>VLOOKUP(A21,'第4区'!$C$3:$J$38,4,0)</f>
        <v>高瀬　聡</v>
      </c>
      <c r="P21" s="280"/>
      <c r="Q21" s="280"/>
      <c r="R21" s="38" t="str">
        <f>VLOOKUP(A21,'第4区'!$C$3:$J$38,5,0)</f>
        <v>OB</v>
      </c>
      <c r="S21" s="280" t="str">
        <f>VLOOKUP(A21,'第5区'!$C$3:$J$38,4,0)</f>
        <v>浅沼　翔太</v>
      </c>
      <c r="T21" s="280"/>
      <c r="U21" s="280"/>
      <c r="V21" s="38" t="str">
        <f>VLOOKUP(A21,'第5区'!$C$3:$J$38,5,0)</f>
        <v>OB</v>
      </c>
      <c r="W21" s="280" t="str">
        <f>VLOOKUP(A21,'第6区'!$C$3:$J$38,4,0)</f>
        <v>長谷川　季郎</v>
      </c>
      <c r="X21" s="280"/>
      <c r="Y21" s="280"/>
      <c r="Z21" s="38" t="str">
        <f>VLOOKUP(A21,'第6区'!$C$3:$J$38,5,0)</f>
        <v>OB</v>
      </c>
      <c r="AA21" s="45"/>
    </row>
    <row r="22" spans="1:27" ht="15" customHeight="1">
      <c r="A22" s="273"/>
      <c r="B22" s="274"/>
      <c r="C22" s="25" t="s">
        <v>73</v>
      </c>
      <c r="D22" s="26" t="str">
        <f>VLOOKUP(A21,'第1区'!$C$3:$J$39,8,0)</f>
        <v>OP</v>
      </c>
      <c r="E22" s="27" t="s">
        <v>74</v>
      </c>
      <c r="F22" s="28">
        <f>VLOOKUP(A21,'第1区'!$C$3:$J$39,3,0)</f>
        <v>0.023657407407407408</v>
      </c>
      <c r="G22" s="67" t="s">
        <v>73</v>
      </c>
      <c r="H22" s="37" t="str">
        <f>VLOOKUP(A21,'第2区'!$C$3:$J$38,8,0)</f>
        <v>OP</v>
      </c>
      <c r="I22" s="39" t="s">
        <v>74</v>
      </c>
      <c r="J22" s="40">
        <f>VLOOKUP(A21,'第2区'!$C$3:$J$38,3,0)</f>
        <v>0.031828703703703706</v>
      </c>
      <c r="K22" s="67" t="s">
        <v>73</v>
      </c>
      <c r="L22" s="37" t="str">
        <f>VLOOKUP(A21,'第3区'!$C$3:$J$39,8,0)</f>
        <v>OP</v>
      </c>
      <c r="M22" s="39" t="s">
        <v>74</v>
      </c>
      <c r="N22" s="40">
        <f>VLOOKUP(A21,'第3区'!$C$3:$J$39,3,0)</f>
        <v>0.04570601851851852</v>
      </c>
      <c r="O22" s="67" t="s">
        <v>73</v>
      </c>
      <c r="P22" s="37" t="str">
        <f>VLOOKUP(A21,'第4区'!$C$3:$J$38,8,0)</f>
        <v>OP</v>
      </c>
      <c r="Q22" s="39" t="s">
        <v>74</v>
      </c>
      <c r="R22" s="40">
        <f>VLOOKUP(A21,'第4区'!$C$3:$J$38,3,0)</f>
        <v>0.06133101851851852</v>
      </c>
      <c r="S22" s="67" t="s">
        <v>73</v>
      </c>
      <c r="T22" s="37" t="str">
        <f>VLOOKUP(A21,'第5区'!$C$3:$J$38,8,0)</f>
        <v>OP</v>
      </c>
      <c r="U22" s="39" t="s">
        <v>74</v>
      </c>
      <c r="V22" s="40">
        <f>VLOOKUP(A21,'第5区'!$C$3:$J$38,3,0)</f>
        <v>0.07773148148148147</v>
      </c>
      <c r="W22" s="67" t="s">
        <v>73</v>
      </c>
      <c r="X22" s="37" t="str">
        <f>VLOOKUP(A21,'第6区'!$C$3:$J$38,8,0)</f>
        <v>OP</v>
      </c>
      <c r="Y22" s="39" t="s">
        <v>74</v>
      </c>
      <c r="Z22" s="40">
        <f>VLOOKUP(A21,'第6区'!$C$3:$J$38,3,0)</f>
        <v>0.09670138888888889</v>
      </c>
      <c r="AA22" s="41">
        <f>SUM(F23,J23,N23,R23,V23,Z23)</f>
        <v>0.09670138888888889</v>
      </c>
    </row>
    <row r="23" spans="1:27" ht="15" customHeight="1">
      <c r="A23" s="273"/>
      <c r="B23" s="274"/>
      <c r="C23" s="29" t="s">
        <v>75</v>
      </c>
      <c r="D23" s="30" t="str">
        <f>VLOOKUP(A21,'第1区'!$C$3:$J$39,7,0)</f>
        <v>OP</v>
      </c>
      <c r="E23" s="31" t="s">
        <v>76</v>
      </c>
      <c r="F23" s="32">
        <f>VLOOKUP(A21,'第1区'!$C$3:$J$39,6,0)</f>
        <v>0.023657407407407408</v>
      </c>
      <c r="G23" s="69" t="s">
        <v>75</v>
      </c>
      <c r="H23" s="42" t="str">
        <f>VLOOKUP(A21,'第2区'!$C$3:$J$38,7,0)</f>
        <v>OP</v>
      </c>
      <c r="I23" s="46" t="s">
        <v>76</v>
      </c>
      <c r="J23" s="43">
        <f>VLOOKUP(A21,'第2区'!$C$3:$J$38,6,0)</f>
        <v>0.008171296296296298</v>
      </c>
      <c r="K23" s="69" t="s">
        <v>75</v>
      </c>
      <c r="L23" s="42" t="str">
        <f>VLOOKUP(A21,'第3区'!$C$3:$J$39,7,0)</f>
        <v>OP</v>
      </c>
      <c r="M23" s="46" t="s">
        <v>76</v>
      </c>
      <c r="N23" s="43">
        <f>VLOOKUP(A21,'第3区'!$C$3:$J$39,6,0)</f>
        <v>0.013877314814814815</v>
      </c>
      <c r="O23" s="69" t="s">
        <v>75</v>
      </c>
      <c r="P23" s="42" t="str">
        <f>VLOOKUP(A21,'第4区'!$C$3:$J$38,7,0)</f>
        <v>OP</v>
      </c>
      <c r="Q23" s="46" t="s">
        <v>76</v>
      </c>
      <c r="R23" s="43">
        <f>VLOOKUP(A21,'第4区'!$C$3:$J$38,6,0)</f>
        <v>0.015625</v>
      </c>
      <c r="S23" s="69" t="s">
        <v>75</v>
      </c>
      <c r="T23" s="42" t="str">
        <f>VLOOKUP(A21,'第5区'!$C$3:$J$38,7,0)</f>
        <v>OP</v>
      </c>
      <c r="U23" s="46" t="s">
        <v>76</v>
      </c>
      <c r="V23" s="43">
        <f>VLOOKUP(A21,'第5区'!$C$3:$J$38,6,0)</f>
        <v>0.01640046296296295</v>
      </c>
      <c r="W23" s="69" t="s">
        <v>75</v>
      </c>
      <c r="X23" s="42" t="str">
        <f>VLOOKUP(A21,'第6区'!$C$3:$J$38,7,0)</f>
        <v>OP</v>
      </c>
      <c r="Y23" s="46" t="s">
        <v>76</v>
      </c>
      <c r="Z23" s="43">
        <f>VLOOKUP(A21,'第6区'!$C$3:$J$38,6,0)</f>
        <v>0.01896990740740742</v>
      </c>
      <c r="AA23" s="44" t="s">
        <v>77</v>
      </c>
    </row>
    <row r="24" spans="1:29" ht="15" customHeight="1">
      <c r="A24" s="273" t="str">
        <f>'第5区'!C26</f>
        <v>千葉大Ｂ</v>
      </c>
      <c r="B24" s="274"/>
      <c r="C24" s="282" t="str">
        <f>VLOOKUP(A24,'第1区'!$C$3:$J$39,4,0)</f>
        <v>前野　雅敬</v>
      </c>
      <c r="D24" s="283"/>
      <c r="E24" s="283"/>
      <c r="F24" s="34">
        <f>VLOOKUP(A24,'第1区'!$C$3:$J$39,5,0)</f>
        <v>1</v>
      </c>
      <c r="G24" s="281" t="str">
        <f>VLOOKUP(A24,'第2区'!$C$3:$J$38,4,0)</f>
        <v>野村　昌登</v>
      </c>
      <c r="H24" s="280"/>
      <c r="I24" s="280"/>
      <c r="J24" s="38">
        <f>VLOOKUP(A24,'第2区'!$C$3:$J$38,5,0)</f>
        <v>1</v>
      </c>
      <c r="K24" s="280" t="str">
        <f>VLOOKUP(A24,'第3区'!$C$3:$J$39,4,0)</f>
        <v>柴田　優樹</v>
      </c>
      <c r="L24" s="280"/>
      <c r="M24" s="280"/>
      <c r="N24" s="38">
        <f>VLOOKUP(A24,'第3区'!$C$3:$J$39,5,0)</f>
        <v>4</v>
      </c>
      <c r="O24" s="280" t="str">
        <f>VLOOKUP(A24,'第4区'!$C$3:$J$38,4,0)</f>
        <v>濱元　勇樹</v>
      </c>
      <c r="P24" s="280"/>
      <c r="Q24" s="280"/>
      <c r="R24" s="38">
        <f>VLOOKUP(A24,'第4区'!$C$3:$J$38,5,0)</f>
        <v>1</v>
      </c>
      <c r="S24" s="280" t="str">
        <f>VLOOKUP(A24,'第5区'!$C$3:$J$38,4,0)</f>
        <v>樋口　達郎</v>
      </c>
      <c r="T24" s="280"/>
      <c r="U24" s="280"/>
      <c r="V24" s="38">
        <f>VLOOKUP(A24,'第5区'!$C$3:$J$38,5,0)</f>
        <v>1</v>
      </c>
      <c r="W24" s="280" t="str">
        <f>VLOOKUP(A24,'第6区'!$C$3:$J$38,4,0)</f>
        <v>高橋　翔</v>
      </c>
      <c r="X24" s="280"/>
      <c r="Y24" s="280"/>
      <c r="Z24" s="38">
        <f>VLOOKUP(A24,'第6区'!$C$3:$J$38,5,0)</f>
        <v>3</v>
      </c>
      <c r="AA24" s="45"/>
      <c r="AC24" s="5"/>
    </row>
    <row r="25" spans="1:29" ht="15" customHeight="1">
      <c r="A25" s="273"/>
      <c r="B25" s="274"/>
      <c r="C25" s="25" t="s">
        <v>73</v>
      </c>
      <c r="D25" s="26" t="str">
        <f>VLOOKUP(A24,'第1区'!$C$3:$J$39,8,0)</f>
        <v>OP</v>
      </c>
      <c r="E25" s="27" t="s">
        <v>74</v>
      </c>
      <c r="F25" s="28">
        <f>VLOOKUP(A24,'第1区'!$C$3:$J$39,3,0)</f>
        <v>0.023761574074074074</v>
      </c>
      <c r="G25" s="67" t="s">
        <v>73</v>
      </c>
      <c r="H25" s="37" t="str">
        <f>VLOOKUP(A24,'第2区'!$C$3:$J$38,8,0)</f>
        <v>OP</v>
      </c>
      <c r="I25" s="39" t="s">
        <v>74</v>
      </c>
      <c r="J25" s="40">
        <f>VLOOKUP(A24,'第2区'!$C$3:$J$38,3,0)</f>
        <v>0.031215277777777783</v>
      </c>
      <c r="K25" s="67" t="s">
        <v>73</v>
      </c>
      <c r="L25" s="37" t="str">
        <f>VLOOKUP(A24,'第3区'!$C$3:$J$39,8,0)</f>
        <v>OP</v>
      </c>
      <c r="M25" s="39" t="s">
        <v>74</v>
      </c>
      <c r="N25" s="40">
        <f>VLOOKUP(A24,'第3区'!$C$3:$J$39,3,0)</f>
        <v>0.0497337962962963</v>
      </c>
      <c r="O25" s="67" t="s">
        <v>73</v>
      </c>
      <c r="P25" s="37" t="str">
        <f>VLOOKUP(A24,'第4区'!$C$3:$J$38,8,0)</f>
        <v>OP</v>
      </c>
      <c r="Q25" s="39" t="s">
        <v>74</v>
      </c>
      <c r="R25" s="40">
        <f>VLOOKUP(A24,'第4区'!$C$3:$J$38,3,0)</f>
        <v>0.06256944444444444</v>
      </c>
      <c r="S25" s="67" t="s">
        <v>73</v>
      </c>
      <c r="T25" s="37" t="str">
        <f>VLOOKUP(A24,'第5区'!$C$3:$J$38,8,0)</f>
        <v>OP</v>
      </c>
      <c r="U25" s="39" t="s">
        <v>74</v>
      </c>
      <c r="V25" s="40">
        <f>VLOOKUP(A24,'第5区'!$C$3:$J$38,3,0)</f>
        <v>0.07512731481481481</v>
      </c>
      <c r="W25" s="67" t="s">
        <v>73</v>
      </c>
      <c r="X25" s="37" t="str">
        <f>VLOOKUP(A24,'第6区'!$C$3:$J$38,8,0)</f>
        <v>OP</v>
      </c>
      <c r="Y25" s="39" t="s">
        <v>74</v>
      </c>
      <c r="Z25" s="40">
        <f>VLOOKUP(A24,'第6区'!$C$3:$J$38,3,0)</f>
        <v>0.09412037037037037</v>
      </c>
      <c r="AA25" s="41">
        <f>SUM(F26,J26,N26,R26,V26,Z26)</f>
        <v>0.09412037037037037</v>
      </c>
      <c r="AC25" s="5"/>
    </row>
    <row r="26" spans="1:29" ht="15" customHeight="1">
      <c r="A26" s="273"/>
      <c r="B26" s="274"/>
      <c r="C26" s="29" t="s">
        <v>75</v>
      </c>
      <c r="D26" s="30" t="str">
        <f>VLOOKUP(A24,'第1区'!$C$3:$J$39,7,0)</f>
        <v>OP</v>
      </c>
      <c r="E26" s="31" t="s">
        <v>76</v>
      </c>
      <c r="F26" s="32">
        <f>VLOOKUP(A24,'第1区'!$C$3:$J$39,6,0)</f>
        <v>0.023761574074074074</v>
      </c>
      <c r="G26" s="69" t="s">
        <v>75</v>
      </c>
      <c r="H26" s="42" t="str">
        <f>VLOOKUP(A24,'第2区'!$C$3:$J$38,7,0)</f>
        <v>OP</v>
      </c>
      <c r="I26" s="46" t="s">
        <v>76</v>
      </c>
      <c r="J26" s="43">
        <f>VLOOKUP(A24,'第2区'!$C$3:$J$38,6,0)</f>
        <v>0.007453703703703709</v>
      </c>
      <c r="K26" s="69" t="s">
        <v>75</v>
      </c>
      <c r="L26" s="42" t="str">
        <f>VLOOKUP(A24,'第3区'!$C$3:$J$39,7,0)</f>
        <v>OP</v>
      </c>
      <c r="M26" s="46" t="s">
        <v>76</v>
      </c>
      <c r="N26" s="43">
        <f>VLOOKUP(A24,'第3区'!$C$3:$J$39,6,0)</f>
        <v>0.018518518518518514</v>
      </c>
      <c r="O26" s="69" t="s">
        <v>75</v>
      </c>
      <c r="P26" s="42" t="str">
        <f>VLOOKUP(A24,'第4区'!$C$3:$J$38,7,0)</f>
        <v>OP</v>
      </c>
      <c r="Q26" s="46" t="s">
        <v>76</v>
      </c>
      <c r="R26" s="43">
        <f>VLOOKUP(A24,'第4区'!$C$3:$J$38,6,0)</f>
        <v>0.012835648148148145</v>
      </c>
      <c r="S26" s="69" t="s">
        <v>75</v>
      </c>
      <c r="T26" s="42" t="str">
        <f>VLOOKUP(A24,'第5区'!$C$3:$J$38,7,0)</f>
        <v>OP</v>
      </c>
      <c r="U26" s="46" t="s">
        <v>76</v>
      </c>
      <c r="V26" s="43">
        <f>VLOOKUP(A24,'第5区'!$C$3:$J$38,6,0)</f>
        <v>0.012557870370370372</v>
      </c>
      <c r="W26" s="69" t="s">
        <v>75</v>
      </c>
      <c r="X26" s="42" t="str">
        <f>VLOOKUP(A24,'第6区'!$C$3:$J$38,7,0)</f>
        <v>OP</v>
      </c>
      <c r="Y26" s="46" t="s">
        <v>76</v>
      </c>
      <c r="Z26" s="43">
        <f>VLOOKUP(A24,'第6区'!$C$3:$J$38,6,0)</f>
        <v>0.018993055555555555</v>
      </c>
      <c r="AA26" s="44" t="s">
        <v>77</v>
      </c>
      <c r="AC26" s="19"/>
    </row>
    <row r="27" spans="1:29" ht="15" customHeight="1">
      <c r="A27" s="273" t="str">
        <f>'第5区'!C27</f>
        <v>東外大ＯＰ</v>
      </c>
      <c r="B27" s="274"/>
      <c r="C27" s="282" t="str">
        <f>VLOOKUP(A27,'第1区'!$C$3:$J$39,4,0)</f>
        <v>緒方　甫哉</v>
      </c>
      <c r="D27" s="283"/>
      <c r="E27" s="283"/>
      <c r="F27" s="34" t="str">
        <f>VLOOKUP(A27,'第1区'!$C$3:$J$39,5,0)</f>
        <v>OB</v>
      </c>
      <c r="G27" s="281" t="str">
        <f>VLOOKUP(A27,'第2区'!$C$3:$J$38,4,0)</f>
        <v>後藤　優作</v>
      </c>
      <c r="H27" s="280"/>
      <c r="I27" s="280"/>
      <c r="J27" s="38">
        <f>VLOOKUP(A27,'第2区'!$C$3:$J$38,5,0)</f>
        <v>1</v>
      </c>
      <c r="K27" s="280" t="str">
        <f>VLOOKUP(A27,'第3区'!$C$3:$J$39,4,0)</f>
        <v>池田　俊</v>
      </c>
      <c r="L27" s="280"/>
      <c r="M27" s="280"/>
      <c r="N27" s="38" t="str">
        <f>VLOOKUP(A27,'第3区'!$C$3:$J$39,5,0)</f>
        <v>OB</v>
      </c>
      <c r="O27" s="280" t="str">
        <f>VLOOKUP(A27,'第4区'!$C$3:$J$38,4,0)</f>
        <v>後閑　駿一</v>
      </c>
      <c r="P27" s="280"/>
      <c r="Q27" s="280"/>
      <c r="R27" s="38">
        <f>VLOOKUP(A27,'第4区'!$C$3:$J$38,5,0)</f>
        <v>2</v>
      </c>
      <c r="S27" s="280" t="str">
        <f>VLOOKUP(A27,'第5区'!$C$3:$J$38,4,0)</f>
        <v>東　　史章</v>
      </c>
      <c r="T27" s="280"/>
      <c r="U27" s="280"/>
      <c r="V27" s="38">
        <f>VLOOKUP(A27,'第5区'!$C$3:$J$38,5,0)</f>
        <v>0</v>
      </c>
      <c r="W27" s="280" t="str">
        <f>VLOOKUP(A27,'第6区'!$C$3:$J$38,4,0)</f>
        <v>渡邉　洋司</v>
      </c>
      <c r="X27" s="280"/>
      <c r="Y27" s="280"/>
      <c r="Z27" s="38">
        <f>VLOOKUP(A27,'第6区'!$C$3:$J$38,5,0)</f>
        <v>2</v>
      </c>
      <c r="AA27" s="45"/>
      <c r="AC27" s="19"/>
    </row>
    <row r="28" spans="1:29" ht="15" customHeight="1">
      <c r="A28" s="273"/>
      <c r="B28" s="274"/>
      <c r="C28" s="25" t="s">
        <v>73</v>
      </c>
      <c r="D28" s="26" t="str">
        <f>VLOOKUP(A27,'第1区'!$C$3:$J$39,8,0)</f>
        <v>OP</v>
      </c>
      <c r="E28" s="27" t="s">
        <v>74</v>
      </c>
      <c r="F28" s="28">
        <f>VLOOKUP(A27,'第1区'!$C$3:$J$39,3,0)</f>
        <v>0.022476851851851855</v>
      </c>
      <c r="G28" s="67" t="s">
        <v>73</v>
      </c>
      <c r="H28" s="37" t="str">
        <f>VLOOKUP(A27,'第2区'!$C$3:$J$38,8,0)</f>
        <v>OP</v>
      </c>
      <c r="I28" s="39" t="s">
        <v>74</v>
      </c>
      <c r="J28" s="40">
        <f>VLOOKUP(A27,'第2区'!$C$3:$J$38,3,0)</f>
        <v>0.029664351851851855</v>
      </c>
      <c r="K28" s="67" t="s">
        <v>73</v>
      </c>
      <c r="L28" s="37" t="str">
        <f>VLOOKUP(A27,'第3区'!$C$3:$J$39,8,0)</f>
        <v>OP</v>
      </c>
      <c r="M28" s="39" t="s">
        <v>74</v>
      </c>
      <c r="N28" s="40">
        <f>VLOOKUP(A27,'第3区'!$C$3:$J$39,3,0)</f>
        <v>0.05054398148148148</v>
      </c>
      <c r="O28" s="67" t="s">
        <v>73</v>
      </c>
      <c r="P28" s="37" t="str">
        <f>VLOOKUP(A27,'第4区'!$C$3:$J$38,8,0)</f>
        <v>OP</v>
      </c>
      <c r="Q28" s="39" t="s">
        <v>74</v>
      </c>
      <c r="R28" s="40">
        <f>VLOOKUP(A27,'第4区'!$C$3:$J$38,3,0)</f>
        <v>0.06369212962962963</v>
      </c>
      <c r="S28" s="67" t="s">
        <v>73</v>
      </c>
      <c r="T28" s="37" t="str">
        <f>VLOOKUP(A27,'第5区'!$C$3:$J$38,8,0)</f>
        <v>OP</v>
      </c>
      <c r="U28" s="39" t="s">
        <v>74</v>
      </c>
      <c r="V28" s="40">
        <f>VLOOKUP(A27,'第5区'!$C$3:$J$38,3,0)</f>
        <v>0.0777662037037037</v>
      </c>
      <c r="W28" s="67" t="s">
        <v>73</v>
      </c>
      <c r="X28" s="37" t="str">
        <f>VLOOKUP(A27,'第6区'!$C$3:$J$38,8,0)</f>
        <v>OP</v>
      </c>
      <c r="Y28" s="39" t="s">
        <v>74</v>
      </c>
      <c r="Z28" s="40">
        <f>VLOOKUP(A27,'第6区'!$C$3:$J$38,3,0)</f>
        <v>0.09681712962962963</v>
      </c>
      <c r="AA28" s="41">
        <f>SUM(F29,J29,N29,R29,V29,Z29)</f>
        <v>0.09681712962962963</v>
      </c>
      <c r="AC28" s="19"/>
    </row>
    <row r="29" spans="1:29" ht="15" customHeight="1">
      <c r="A29" s="273"/>
      <c r="B29" s="274"/>
      <c r="C29" s="29" t="s">
        <v>75</v>
      </c>
      <c r="D29" s="30" t="str">
        <f>VLOOKUP(A27,'第1区'!$C$3:$J$39,7,0)</f>
        <v>OP</v>
      </c>
      <c r="E29" s="31" t="s">
        <v>76</v>
      </c>
      <c r="F29" s="32">
        <f>VLOOKUP(A27,'第1区'!$C$3:$J$39,6,0)</f>
        <v>0.022476851851851855</v>
      </c>
      <c r="G29" s="69" t="s">
        <v>75</v>
      </c>
      <c r="H29" s="42" t="str">
        <f>VLOOKUP(A27,'第2区'!$C$3:$J$38,7,0)</f>
        <v>OP</v>
      </c>
      <c r="I29" s="46" t="s">
        <v>76</v>
      </c>
      <c r="J29" s="43">
        <f>VLOOKUP(A27,'第2区'!$C$3:$J$38,6,0)</f>
        <v>0.0071874999999999994</v>
      </c>
      <c r="K29" s="69" t="s">
        <v>75</v>
      </c>
      <c r="L29" s="42" t="str">
        <f>VLOOKUP(A27,'第3区'!$C$3:$J$39,7,0)</f>
        <v>OP</v>
      </c>
      <c r="M29" s="46" t="s">
        <v>76</v>
      </c>
      <c r="N29" s="43">
        <f>VLOOKUP(A27,'第3区'!$C$3:$J$39,6,0)</f>
        <v>0.020879629629629626</v>
      </c>
      <c r="O29" s="69" t="s">
        <v>75</v>
      </c>
      <c r="P29" s="42" t="str">
        <f>VLOOKUP(A27,'第4区'!$C$3:$J$38,7,0)</f>
        <v>OP</v>
      </c>
      <c r="Q29" s="46" t="s">
        <v>76</v>
      </c>
      <c r="R29" s="43">
        <f>VLOOKUP(A27,'第4区'!$C$3:$J$38,6,0)</f>
        <v>0.013148148148148145</v>
      </c>
      <c r="S29" s="69" t="s">
        <v>75</v>
      </c>
      <c r="T29" s="42" t="str">
        <f>VLOOKUP(A27,'第5区'!$C$3:$J$38,7,0)</f>
        <v>OP</v>
      </c>
      <c r="U29" s="46" t="s">
        <v>76</v>
      </c>
      <c r="V29" s="43">
        <f>VLOOKUP(A27,'第5区'!$C$3:$J$38,6,0)</f>
        <v>0.014074074074074072</v>
      </c>
      <c r="W29" s="69" t="s">
        <v>75</v>
      </c>
      <c r="X29" s="42" t="str">
        <f>VLOOKUP(A27,'第6区'!$C$3:$J$38,7,0)</f>
        <v>OP</v>
      </c>
      <c r="Y29" s="46" t="s">
        <v>76</v>
      </c>
      <c r="Z29" s="43">
        <f>VLOOKUP(A27,'第6区'!$C$3:$J$38,6,0)</f>
        <v>0.01905092592592593</v>
      </c>
      <c r="AA29" s="44" t="s">
        <v>77</v>
      </c>
      <c r="AC29" s="19"/>
    </row>
    <row r="30" spans="1:29" ht="15" customHeight="1">
      <c r="A30" s="273" t="str">
        <f>'第5区'!C28</f>
        <v>東学大Ａ</v>
      </c>
      <c r="B30" s="274"/>
      <c r="C30" s="282" t="str">
        <f>VLOOKUP(A30,'第1区'!$C$3:$J$39,4,0)</f>
        <v>島倉　拓巳</v>
      </c>
      <c r="D30" s="283"/>
      <c r="E30" s="283"/>
      <c r="F30" s="34">
        <f>VLOOKUP(A30,'第1区'!$C$3:$J$39,5,0)</f>
        <v>1</v>
      </c>
      <c r="G30" s="281" t="str">
        <f>VLOOKUP(A30,'第2区'!$C$3:$J$38,4,0)</f>
        <v>井上　僚太</v>
      </c>
      <c r="H30" s="280"/>
      <c r="I30" s="280"/>
      <c r="J30" s="38">
        <f>VLOOKUP(A30,'第2区'!$C$3:$J$38,5,0)</f>
        <v>1</v>
      </c>
      <c r="K30" s="280" t="str">
        <f>VLOOKUP(A30,'第3区'!$C$3:$J$39,4,0)</f>
        <v>原　広野</v>
      </c>
      <c r="L30" s="280"/>
      <c r="M30" s="280"/>
      <c r="N30" s="38">
        <f>VLOOKUP(A30,'第3区'!$C$3:$J$39,5,0)</f>
        <v>1</v>
      </c>
      <c r="O30" s="280" t="str">
        <f>VLOOKUP(A30,'第4区'!$C$3:$J$38,4,0)</f>
        <v>池谷　裕太郎</v>
      </c>
      <c r="P30" s="280"/>
      <c r="Q30" s="280"/>
      <c r="R30" s="38">
        <f>VLOOKUP(A30,'第4区'!$C$3:$J$38,5,0)</f>
        <v>3</v>
      </c>
      <c r="S30" s="280" t="str">
        <f>VLOOKUP(A30,'第5区'!$C$3:$J$38,4,0)</f>
        <v>根橋　徹</v>
      </c>
      <c r="T30" s="280"/>
      <c r="U30" s="280"/>
      <c r="V30" s="38">
        <f>VLOOKUP(A30,'第5区'!$C$3:$J$38,5,0)</f>
        <v>1</v>
      </c>
      <c r="W30" s="280" t="str">
        <f>VLOOKUP(A30,'第6区'!$C$3:$J$38,4,0)</f>
        <v>村上　格</v>
      </c>
      <c r="X30" s="280"/>
      <c r="Y30" s="280"/>
      <c r="Z30" s="38">
        <f>VLOOKUP(A30,'第6区'!$C$3:$J$38,5,0)</f>
        <v>4</v>
      </c>
      <c r="AA30" s="45"/>
      <c r="AC30" s="19"/>
    </row>
    <row r="31" spans="1:29" ht="15" customHeight="1">
      <c r="A31" s="273"/>
      <c r="B31" s="274"/>
      <c r="C31" s="25" t="s">
        <v>73</v>
      </c>
      <c r="D31" s="26" t="str">
        <f>VLOOKUP(A30,'第1区'!$C$3:$J$39,8,0)</f>
        <v>OP</v>
      </c>
      <c r="E31" s="27" t="s">
        <v>74</v>
      </c>
      <c r="F31" s="28">
        <f>VLOOKUP(A30,'第1区'!$C$3:$J$39,3,0)</f>
        <v>0.02246527777777778</v>
      </c>
      <c r="G31" s="67" t="s">
        <v>73</v>
      </c>
      <c r="H31" s="37" t="str">
        <f>VLOOKUP(A30,'第2区'!$C$3:$J$38,8,0)</f>
        <v>OP</v>
      </c>
      <c r="I31" s="39" t="s">
        <v>74</v>
      </c>
      <c r="J31" s="40">
        <f>VLOOKUP(A30,'第2区'!$C$3:$J$38,3,0)</f>
        <v>0.029675925925925925</v>
      </c>
      <c r="K31" s="67" t="s">
        <v>73</v>
      </c>
      <c r="L31" s="37" t="str">
        <f>VLOOKUP(A30,'第3区'!$C$3:$J$39,8,0)</f>
        <v>OP</v>
      </c>
      <c r="M31" s="39" t="s">
        <v>74</v>
      </c>
      <c r="N31" s="40">
        <f>VLOOKUP(A30,'第3区'!$C$3:$J$39,3,0)</f>
        <v>0.046747685185185184</v>
      </c>
      <c r="O31" s="67" t="s">
        <v>73</v>
      </c>
      <c r="P31" s="37" t="str">
        <f>VLOOKUP(A30,'第4区'!$C$3:$J$38,8,0)</f>
        <v>OP</v>
      </c>
      <c r="Q31" s="39" t="s">
        <v>74</v>
      </c>
      <c r="R31" s="40">
        <f>VLOOKUP(A30,'第4区'!$C$3:$J$38,3,0)</f>
        <v>0.058055555555555555</v>
      </c>
      <c r="S31" s="67" t="s">
        <v>73</v>
      </c>
      <c r="T31" s="37" t="str">
        <f>VLOOKUP(A30,'第5区'!$C$3:$J$38,8,0)</f>
        <v>OP</v>
      </c>
      <c r="U31" s="39" t="s">
        <v>74</v>
      </c>
      <c r="V31" s="40">
        <f>VLOOKUP(A30,'第5区'!$C$3:$J$38,3,0)</f>
        <v>0.06998842592592593</v>
      </c>
      <c r="W31" s="67" t="s">
        <v>73</v>
      </c>
      <c r="X31" s="37" t="str">
        <f>VLOOKUP(A30,'第6区'!$C$3:$J$38,8,0)</f>
        <v>OP</v>
      </c>
      <c r="Y31" s="39" t="s">
        <v>74</v>
      </c>
      <c r="Z31" s="40">
        <f>VLOOKUP(A30,'第6区'!$C$3:$J$38,3,0)</f>
        <v>0.08842592592592592</v>
      </c>
      <c r="AA31" s="41">
        <f>SUM(F32,J32,N32,R32,V32,Z32)</f>
        <v>0.08842592592592592</v>
      </c>
      <c r="AC31" s="5"/>
    </row>
    <row r="32" spans="1:29" ht="15" customHeight="1">
      <c r="A32" s="273"/>
      <c r="B32" s="274"/>
      <c r="C32" s="29" t="s">
        <v>75</v>
      </c>
      <c r="D32" s="30" t="str">
        <f>VLOOKUP(A30,'第1区'!$C$3:$J$39,7,0)</f>
        <v>OP</v>
      </c>
      <c r="E32" s="31" t="s">
        <v>76</v>
      </c>
      <c r="F32" s="32">
        <f>VLOOKUP(A30,'第1区'!$C$3:$J$39,6,0)</f>
        <v>0.02246527777777778</v>
      </c>
      <c r="G32" s="69" t="s">
        <v>75</v>
      </c>
      <c r="H32" s="42" t="str">
        <f>VLOOKUP(A30,'第2区'!$C$3:$J$38,7,0)</f>
        <v>OP</v>
      </c>
      <c r="I32" s="46" t="s">
        <v>76</v>
      </c>
      <c r="J32" s="43">
        <f>VLOOKUP(A30,'第2区'!$C$3:$J$38,6,0)</f>
        <v>0.007210648148148147</v>
      </c>
      <c r="K32" s="69" t="s">
        <v>75</v>
      </c>
      <c r="L32" s="42" t="str">
        <f>VLOOKUP(A30,'第3区'!$C$3:$J$39,7,0)</f>
        <v>OP</v>
      </c>
      <c r="M32" s="46" t="s">
        <v>76</v>
      </c>
      <c r="N32" s="43">
        <f>VLOOKUP(A30,'第3区'!$C$3:$J$39,6,0)</f>
        <v>0.01707175925925926</v>
      </c>
      <c r="O32" s="69" t="s">
        <v>75</v>
      </c>
      <c r="P32" s="42" t="str">
        <f>VLOOKUP(A30,'第4区'!$C$3:$J$38,7,0)</f>
        <v>OP</v>
      </c>
      <c r="Q32" s="46" t="s">
        <v>76</v>
      </c>
      <c r="R32" s="43">
        <f>VLOOKUP(A30,'第4区'!$C$3:$J$38,6,0)</f>
        <v>0.011307870370370371</v>
      </c>
      <c r="S32" s="69" t="s">
        <v>75</v>
      </c>
      <c r="T32" s="42" t="str">
        <f>VLOOKUP(A30,'第5区'!$C$3:$J$38,7,0)</f>
        <v>OP</v>
      </c>
      <c r="U32" s="46" t="s">
        <v>76</v>
      </c>
      <c r="V32" s="43">
        <f>VLOOKUP(A30,'第5区'!$C$3:$J$38,6,0)</f>
        <v>0.011932870370370371</v>
      </c>
      <c r="W32" s="69" t="s">
        <v>75</v>
      </c>
      <c r="X32" s="42" t="str">
        <f>VLOOKUP(A30,'第6区'!$C$3:$J$38,7,0)</f>
        <v>OP</v>
      </c>
      <c r="Y32" s="46" t="s">
        <v>76</v>
      </c>
      <c r="Z32" s="43">
        <f>VLOOKUP(A30,'第6区'!$C$3:$J$38,6,0)</f>
        <v>0.018437499999999996</v>
      </c>
      <c r="AA32" s="44" t="s">
        <v>77</v>
      </c>
      <c r="AC32" s="5"/>
    </row>
    <row r="33" spans="1:29" ht="15" customHeight="1">
      <c r="A33" s="273" t="str">
        <f>'第5区'!C29</f>
        <v>東北大Ｂ</v>
      </c>
      <c r="B33" s="274"/>
      <c r="C33" s="282" t="str">
        <f>VLOOKUP(A33,'第1区'!$C$3:$J$39,4,0)</f>
        <v>杉山　祥太郎</v>
      </c>
      <c r="D33" s="283"/>
      <c r="E33" s="283"/>
      <c r="F33" s="34">
        <f>VLOOKUP(A33,'第1区'!$C$3:$J$39,5,0)</f>
        <v>3</v>
      </c>
      <c r="G33" s="281" t="str">
        <f>VLOOKUP(A33,'第2区'!$C$3:$J$38,4,0)</f>
        <v>深渡　慎一郎</v>
      </c>
      <c r="H33" s="280"/>
      <c r="I33" s="280"/>
      <c r="J33" s="38">
        <f>VLOOKUP(A33,'第2区'!$C$3:$J$38,5,0)</f>
        <v>0</v>
      </c>
      <c r="K33" s="280" t="str">
        <f>VLOOKUP(A33,'第3区'!$C$3:$J$39,4,0)</f>
        <v>木村　慎太郎</v>
      </c>
      <c r="L33" s="280"/>
      <c r="M33" s="280"/>
      <c r="N33" s="38">
        <f>VLOOKUP(A33,'第3区'!$C$3:$J$39,5,0)</f>
        <v>3</v>
      </c>
      <c r="O33" s="280" t="str">
        <f>VLOOKUP(A33,'第4区'!$C$3:$J$38,4,0)</f>
        <v>尾形　洋平</v>
      </c>
      <c r="P33" s="280"/>
      <c r="Q33" s="280"/>
      <c r="R33" s="38">
        <f>VLOOKUP(A33,'第4区'!$C$3:$J$38,5,0)</f>
        <v>4</v>
      </c>
      <c r="S33" s="280" t="str">
        <f>VLOOKUP(A33,'第5区'!$C$3:$J$38,4,0)</f>
        <v>植木　達矢</v>
      </c>
      <c r="T33" s="280"/>
      <c r="U33" s="280"/>
      <c r="V33" s="38">
        <f>VLOOKUP(A33,'第5区'!$C$3:$J$38,5,0)</f>
        <v>2</v>
      </c>
      <c r="W33" s="280" t="str">
        <f>VLOOKUP(A33,'第6区'!$C$3:$J$38,4,0)</f>
        <v>工藤　佑馬</v>
      </c>
      <c r="X33" s="280"/>
      <c r="Y33" s="280"/>
      <c r="Z33" s="38">
        <f>VLOOKUP(A33,'第6区'!$C$3:$J$38,5,0)</f>
        <v>4</v>
      </c>
      <c r="AA33" s="45"/>
      <c r="AC33" s="5"/>
    </row>
    <row r="34" spans="1:27" ht="15" customHeight="1">
      <c r="A34" s="273"/>
      <c r="B34" s="274"/>
      <c r="C34" s="25" t="s">
        <v>73</v>
      </c>
      <c r="D34" s="26" t="str">
        <f>VLOOKUP(A33,'第1区'!$C$3:$J$39,8,0)</f>
        <v>OP</v>
      </c>
      <c r="E34" s="27" t="s">
        <v>74</v>
      </c>
      <c r="F34" s="28">
        <f>VLOOKUP(A33,'第1区'!$C$3:$J$39,3,0)</f>
        <v>0.02226851851851852</v>
      </c>
      <c r="G34" s="67" t="s">
        <v>73</v>
      </c>
      <c r="H34" s="37" t="str">
        <f>VLOOKUP(A33,'第2区'!$C$3:$J$38,8,0)</f>
        <v>OP</v>
      </c>
      <c r="I34" s="39" t="s">
        <v>74</v>
      </c>
      <c r="J34" s="40">
        <f>VLOOKUP(A33,'第2区'!$C$3:$J$38,3,0)</f>
        <v>0.029247685185185186</v>
      </c>
      <c r="K34" s="67" t="s">
        <v>73</v>
      </c>
      <c r="L34" s="37" t="str">
        <f>VLOOKUP(A33,'第3区'!$C$3:$J$39,8,0)</f>
        <v>OP</v>
      </c>
      <c r="M34" s="39" t="s">
        <v>74</v>
      </c>
      <c r="N34" s="40">
        <f>VLOOKUP(A33,'第3区'!$C$3:$J$39,3,0)</f>
        <v>0.04679398148148148</v>
      </c>
      <c r="O34" s="67" t="s">
        <v>73</v>
      </c>
      <c r="P34" s="37" t="str">
        <f>VLOOKUP(A33,'第4区'!$C$3:$J$38,8,0)</f>
        <v>OP</v>
      </c>
      <c r="Q34" s="39" t="s">
        <v>74</v>
      </c>
      <c r="R34" s="40">
        <f>VLOOKUP(A33,'第4区'!$C$3:$J$38,3,0)</f>
        <v>0.05851851851851852</v>
      </c>
      <c r="S34" s="67" t="s">
        <v>73</v>
      </c>
      <c r="T34" s="37" t="str">
        <f>VLOOKUP(A33,'第5区'!$C$3:$J$38,8,0)</f>
        <v>OP</v>
      </c>
      <c r="U34" s="39" t="s">
        <v>74</v>
      </c>
      <c r="V34" s="40">
        <f>VLOOKUP(A33,'第5区'!$C$3:$J$38,3,0)</f>
        <v>0.07041666666666667</v>
      </c>
      <c r="W34" s="67" t="s">
        <v>73</v>
      </c>
      <c r="X34" s="37" t="str">
        <f>VLOOKUP(A33,'第6区'!$C$3:$J$38,8,0)</f>
        <v>OP</v>
      </c>
      <c r="Y34" s="39" t="s">
        <v>74</v>
      </c>
      <c r="Z34" s="40">
        <f>VLOOKUP(A33,'第6区'!$C$3:$J$38,3,0)</f>
        <v>0.08842592592592592</v>
      </c>
      <c r="AA34" s="41">
        <f>SUM(F35,J35,N35,R35,V35,Z35)</f>
        <v>0.08842592592592592</v>
      </c>
    </row>
    <row r="35" spans="1:27" ht="15" customHeight="1">
      <c r="A35" s="273"/>
      <c r="B35" s="274"/>
      <c r="C35" s="29" t="s">
        <v>75</v>
      </c>
      <c r="D35" s="30" t="str">
        <f>VLOOKUP(A33,'第1区'!$C$3:$J$39,7,0)</f>
        <v>OP</v>
      </c>
      <c r="E35" s="31" t="s">
        <v>76</v>
      </c>
      <c r="F35" s="32">
        <f>VLOOKUP(A33,'第1区'!$C$3:$J$39,6,0)</f>
        <v>0.02226851851851852</v>
      </c>
      <c r="G35" s="69" t="s">
        <v>75</v>
      </c>
      <c r="H35" s="42" t="str">
        <f>VLOOKUP(A33,'第2区'!$C$3:$J$38,7,0)</f>
        <v>OP</v>
      </c>
      <c r="I35" s="46" t="s">
        <v>76</v>
      </c>
      <c r="J35" s="43">
        <f>VLOOKUP(A33,'第2区'!$C$3:$J$38,6,0)</f>
        <v>0.006979166666666665</v>
      </c>
      <c r="K35" s="69" t="s">
        <v>75</v>
      </c>
      <c r="L35" s="42" t="str">
        <f>VLOOKUP(A33,'第3区'!$C$3:$J$39,7,0)</f>
        <v>OP</v>
      </c>
      <c r="M35" s="46" t="s">
        <v>76</v>
      </c>
      <c r="N35" s="43">
        <f>VLOOKUP(A33,'第3区'!$C$3:$J$39,6,0)</f>
        <v>0.017546296296296292</v>
      </c>
      <c r="O35" s="69" t="s">
        <v>75</v>
      </c>
      <c r="P35" s="42" t="str">
        <f>VLOOKUP(A33,'第4区'!$C$3:$J$38,7,0)</f>
        <v>OP</v>
      </c>
      <c r="Q35" s="46" t="s">
        <v>76</v>
      </c>
      <c r="R35" s="43">
        <f>VLOOKUP(A33,'第4区'!$C$3:$J$38,6,0)</f>
        <v>0.01172453703703704</v>
      </c>
      <c r="S35" s="69" t="s">
        <v>75</v>
      </c>
      <c r="T35" s="42" t="str">
        <f>VLOOKUP(A33,'第5区'!$C$3:$J$38,7,0)</f>
        <v>OP</v>
      </c>
      <c r="U35" s="46" t="s">
        <v>76</v>
      </c>
      <c r="V35" s="43">
        <f>VLOOKUP(A33,'第5区'!$C$3:$J$38,6,0)</f>
        <v>0.01189814814814815</v>
      </c>
      <c r="W35" s="69" t="s">
        <v>75</v>
      </c>
      <c r="X35" s="42" t="str">
        <f>VLOOKUP(A33,'第6区'!$C$3:$J$38,7,0)</f>
        <v>OP</v>
      </c>
      <c r="Y35" s="46" t="s">
        <v>76</v>
      </c>
      <c r="Z35" s="43">
        <f>VLOOKUP(A33,'第6区'!$C$3:$J$38,6,0)</f>
        <v>0.018009259259259253</v>
      </c>
      <c r="AA35" s="44" t="s">
        <v>77</v>
      </c>
    </row>
    <row r="36" spans="1:27" ht="15" customHeight="1">
      <c r="A36" s="273" t="str">
        <f>'第5区'!C30</f>
        <v>東北大Ｃ</v>
      </c>
      <c r="B36" s="274"/>
      <c r="C36" s="282" t="str">
        <f>VLOOKUP(A36,'第1区'!$C$3:$J$39,4,0)</f>
        <v>田辺　明</v>
      </c>
      <c r="D36" s="283"/>
      <c r="E36" s="283"/>
      <c r="F36" s="34">
        <f>VLOOKUP(A36,'第1区'!$C$3:$J$39,5,0)</f>
        <v>2</v>
      </c>
      <c r="G36" s="281" t="str">
        <f>VLOOKUP(A36,'第2区'!$C$3:$J$38,4,0)</f>
        <v>稲毛　義樹</v>
      </c>
      <c r="H36" s="280"/>
      <c r="I36" s="280"/>
      <c r="J36" s="38" t="str">
        <f>VLOOKUP(A36,'第2区'!$C$3:$J$38,5,0)</f>
        <v>     M1</v>
      </c>
      <c r="K36" s="280" t="str">
        <f>VLOOKUP(A36,'第3区'!$C$3:$J$39,4,0)</f>
        <v>西井　大樹</v>
      </c>
      <c r="L36" s="280"/>
      <c r="M36" s="280"/>
      <c r="N36" s="38">
        <f>VLOOKUP(A36,'第3区'!$C$3:$J$39,5,0)</f>
        <v>1</v>
      </c>
      <c r="O36" s="280" t="str">
        <f>VLOOKUP(A36,'第4区'!$C$3:$J$38,4,0)</f>
        <v>川口　亮平</v>
      </c>
      <c r="P36" s="280"/>
      <c r="Q36" s="280"/>
      <c r="R36" s="38">
        <f>VLOOKUP(A36,'第4区'!$C$3:$J$38,5,0)</f>
        <v>0</v>
      </c>
      <c r="S36" s="280" t="str">
        <f>VLOOKUP(A36,'第5区'!$C$3:$J$38,4,0)</f>
        <v>佐藤　泰介</v>
      </c>
      <c r="T36" s="280"/>
      <c r="U36" s="280"/>
      <c r="V36" s="38">
        <f>VLOOKUP(A36,'第5区'!$C$3:$J$38,5,0)</f>
        <v>1</v>
      </c>
      <c r="W36" s="280" t="str">
        <f>VLOOKUP(A36,'第6区'!$C$3:$J$38,4,0)</f>
        <v>宝田　拓馬</v>
      </c>
      <c r="X36" s="280"/>
      <c r="Y36" s="280"/>
      <c r="Z36" s="38">
        <f>VLOOKUP(A36,'第6区'!$C$3:$J$38,5,0)</f>
        <v>2</v>
      </c>
      <c r="AA36" s="45"/>
    </row>
    <row r="37" spans="1:27" ht="15" customHeight="1">
      <c r="A37" s="273"/>
      <c r="B37" s="274"/>
      <c r="C37" s="25" t="s">
        <v>73</v>
      </c>
      <c r="D37" s="26" t="str">
        <f>VLOOKUP(A36,'第1区'!$C$3:$J$39,8,0)</f>
        <v>OP</v>
      </c>
      <c r="E37" s="27" t="s">
        <v>74</v>
      </c>
      <c r="F37" s="28">
        <f>VLOOKUP(A36,'第1区'!$C$3:$J$39,3,0)</f>
        <v>0.022511574074074073</v>
      </c>
      <c r="G37" s="67" t="s">
        <v>73</v>
      </c>
      <c r="H37" s="37" t="str">
        <f>VLOOKUP(A36,'第2区'!$C$3:$J$38,8,0)</f>
        <v>OP</v>
      </c>
      <c r="I37" s="39" t="s">
        <v>74</v>
      </c>
      <c r="J37" s="40">
        <f>VLOOKUP(A36,'第2区'!$C$3:$J$38,3,0)</f>
        <v>0.02946759259259259</v>
      </c>
      <c r="K37" s="67" t="s">
        <v>73</v>
      </c>
      <c r="L37" s="37" t="str">
        <f>VLOOKUP(A36,'第3区'!$C$3:$J$39,8,0)</f>
        <v>OP</v>
      </c>
      <c r="M37" s="39" t="s">
        <v>74</v>
      </c>
      <c r="N37" s="40">
        <f>VLOOKUP(A36,'第3区'!$C$3:$J$39,3,0)</f>
        <v>0.047962962962962964</v>
      </c>
      <c r="O37" s="67" t="s">
        <v>73</v>
      </c>
      <c r="P37" s="37" t="str">
        <f>VLOOKUP(A36,'第4区'!$C$3:$J$38,8,0)</f>
        <v>OP</v>
      </c>
      <c r="Q37" s="39" t="s">
        <v>74</v>
      </c>
      <c r="R37" s="40">
        <f>VLOOKUP(A36,'第4区'!$C$3:$J$38,3,0)</f>
        <v>0.05984953703703704</v>
      </c>
      <c r="S37" s="67" t="s">
        <v>73</v>
      </c>
      <c r="T37" s="37" t="str">
        <f>VLOOKUP(A36,'第5区'!$C$3:$J$38,8,0)</f>
        <v>OP</v>
      </c>
      <c r="U37" s="39" t="s">
        <v>74</v>
      </c>
      <c r="V37" s="40">
        <f>VLOOKUP(A36,'第5区'!$C$3:$J$38,3,0)</f>
        <v>0.07229166666666666</v>
      </c>
      <c r="W37" s="67" t="s">
        <v>73</v>
      </c>
      <c r="X37" s="37" t="str">
        <f>VLOOKUP(A36,'第6区'!$C$3:$J$38,8,0)</f>
        <v>OP</v>
      </c>
      <c r="Y37" s="39" t="s">
        <v>74</v>
      </c>
      <c r="Z37" s="40">
        <f>VLOOKUP(A36,'第6区'!$C$3:$J$38,3,0)</f>
        <v>0.09181712962962962</v>
      </c>
      <c r="AA37" s="41">
        <f>SUM(F38,J38,N38,R38,V38,Z38)</f>
        <v>0.09181712962962962</v>
      </c>
    </row>
    <row r="38" spans="1:27" ht="15" customHeight="1">
      <c r="A38" s="273"/>
      <c r="B38" s="274"/>
      <c r="C38" s="29" t="s">
        <v>75</v>
      </c>
      <c r="D38" s="30" t="str">
        <f>VLOOKUP(A36,'第1区'!$C$3:$J$39,7,0)</f>
        <v>OP</v>
      </c>
      <c r="E38" s="31" t="s">
        <v>76</v>
      </c>
      <c r="F38" s="32">
        <f>VLOOKUP(A36,'第1区'!$C$3:$J$39,6,0)</f>
        <v>0.022511574074074073</v>
      </c>
      <c r="G38" s="69" t="s">
        <v>75</v>
      </c>
      <c r="H38" s="42" t="str">
        <f>VLOOKUP(A36,'第2区'!$C$3:$J$38,7,0)</f>
        <v>OP</v>
      </c>
      <c r="I38" s="46" t="s">
        <v>76</v>
      </c>
      <c r="J38" s="43">
        <f>VLOOKUP(A36,'第2区'!$C$3:$J$38,6,0)</f>
        <v>0.006956018518518518</v>
      </c>
      <c r="K38" s="69" t="s">
        <v>75</v>
      </c>
      <c r="L38" s="42" t="str">
        <f>VLOOKUP(A36,'第3区'!$C$3:$J$39,7,0)</f>
        <v>OP</v>
      </c>
      <c r="M38" s="46" t="s">
        <v>76</v>
      </c>
      <c r="N38" s="43">
        <f>VLOOKUP(A36,'第3区'!$C$3:$J$39,6,0)</f>
        <v>0.018495370370370374</v>
      </c>
      <c r="O38" s="69" t="s">
        <v>75</v>
      </c>
      <c r="P38" s="42" t="str">
        <f>VLOOKUP(A36,'第4区'!$C$3:$J$38,7,0)</f>
        <v>OP</v>
      </c>
      <c r="Q38" s="46" t="s">
        <v>76</v>
      </c>
      <c r="R38" s="43">
        <f>VLOOKUP(A36,'第4区'!$C$3:$J$38,6,0)</f>
        <v>0.011886574074074077</v>
      </c>
      <c r="S38" s="69" t="s">
        <v>75</v>
      </c>
      <c r="T38" s="42" t="str">
        <f>VLOOKUP(A36,'第5区'!$C$3:$J$38,7,0)</f>
        <v>OP</v>
      </c>
      <c r="U38" s="46" t="s">
        <v>76</v>
      </c>
      <c r="V38" s="43">
        <f>VLOOKUP(A36,'第5区'!$C$3:$J$38,6,0)</f>
        <v>0.012442129629629615</v>
      </c>
      <c r="W38" s="69" t="s">
        <v>75</v>
      </c>
      <c r="X38" s="42" t="str">
        <f>VLOOKUP(A36,'第6区'!$C$3:$J$38,7,0)</f>
        <v>OP</v>
      </c>
      <c r="Y38" s="46" t="s">
        <v>76</v>
      </c>
      <c r="Z38" s="43">
        <f>VLOOKUP(A36,'第6区'!$C$3:$J$38,6,0)</f>
        <v>0.019525462962962967</v>
      </c>
      <c r="AA38" s="44" t="s">
        <v>77</v>
      </c>
    </row>
    <row r="39" spans="1:27" ht="15" customHeight="1">
      <c r="A39" s="273" t="str">
        <f>'第5区'!C31</f>
        <v>新潟大Ｂ</v>
      </c>
      <c r="B39" s="274"/>
      <c r="C39" s="282" t="str">
        <f>VLOOKUP(A39,'第1区'!$C$3:$J$39,4,0)</f>
        <v>池上　慎弥</v>
      </c>
      <c r="D39" s="283"/>
      <c r="E39" s="283"/>
      <c r="F39" s="34">
        <f>VLOOKUP(A39,'第1区'!$C$3:$J$39,5,0)</f>
        <v>1</v>
      </c>
      <c r="G39" s="281" t="str">
        <f>VLOOKUP(A39,'第2区'!$C$3:$J$38,4,0)</f>
        <v>山田　玄</v>
      </c>
      <c r="H39" s="280"/>
      <c r="I39" s="280"/>
      <c r="J39" s="38">
        <f>VLOOKUP(A39,'第2区'!$C$3:$J$38,5,0)</f>
        <v>5</v>
      </c>
      <c r="K39" s="280" t="str">
        <f>VLOOKUP(A39,'第3区'!$C$3:$J$39,4,0)</f>
        <v>杉山　敬祐</v>
      </c>
      <c r="L39" s="280"/>
      <c r="M39" s="280"/>
      <c r="N39" s="38">
        <f>VLOOKUP(A39,'第3区'!$C$3:$J$39,5,0)</f>
        <v>2</v>
      </c>
      <c r="O39" s="280" t="str">
        <f>VLOOKUP(A39,'第4区'!$C$3:$J$38,4,0)</f>
        <v>門脇　直哉</v>
      </c>
      <c r="P39" s="280"/>
      <c r="Q39" s="280"/>
      <c r="R39" s="38">
        <f>VLOOKUP(A39,'第4区'!$C$3:$J$38,5,0)</f>
        <v>1</v>
      </c>
      <c r="S39" s="280" t="str">
        <f>VLOOKUP(A39,'第5区'!$C$3:$J$38,4,0)</f>
        <v>貝瀬　真人</v>
      </c>
      <c r="T39" s="280"/>
      <c r="U39" s="280"/>
      <c r="V39" s="38">
        <f>VLOOKUP(A39,'第5区'!$C$3:$J$38,5,0)</f>
        <v>3</v>
      </c>
      <c r="W39" s="280" t="str">
        <f>VLOOKUP(A39,'第6区'!$C$3:$J$38,4,0)</f>
        <v>常恒　洸太郎</v>
      </c>
      <c r="X39" s="280"/>
      <c r="Y39" s="280"/>
      <c r="Z39" s="38">
        <f>VLOOKUP(A39,'第6区'!$C$3:$J$38,5,0)</f>
        <v>4</v>
      </c>
      <c r="AA39" s="45"/>
    </row>
    <row r="40" spans="1:27" ht="15" customHeight="1">
      <c r="A40" s="273"/>
      <c r="B40" s="274"/>
      <c r="C40" s="25" t="s">
        <v>73</v>
      </c>
      <c r="D40" s="26" t="str">
        <f>VLOOKUP(A39,'第1区'!$C$3:$J$39,8,0)</f>
        <v>OP</v>
      </c>
      <c r="E40" s="27" t="s">
        <v>74</v>
      </c>
      <c r="F40" s="28">
        <f>VLOOKUP(A39,'第1区'!$C$3:$J$39,3,0)</f>
        <v>0.02228009259259259</v>
      </c>
      <c r="G40" s="67" t="s">
        <v>73</v>
      </c>
      <c r="H40" s="37" t="str">
        <f>VLOOKUP(A39,'第2区'!$C$3:$J$38,8,0)</f>
        <v>OP</v>
      </c>
      <c r="I40" s="39" t="s">
        <v>74</v>
      </c>
      <c r="J40" s="40">
        <f>VLOOKUP(A39,'第2区'!$C$3:$J$38,3,0)</f>
        <v>0.029317129629629634</v>
      </c>
      <c r="K40" s="67" t="s">
        <v>73</v>
      </c>
      <c r="L40" s="37" t="str">
        <f>VLOOKUP(A39,'第3区'!$C$3:$J$39,8,0)</f>
        <v>OP</v>
      </c>
      <c r="M40" s="39" t="s">
        <v>74</v>
      </c>
      <c r="N40" s="40">
        <f>VLOOKUP(A39,'第3区'!$C$3:$J$39,3,0)</f>
        <v>0.04695601851851852</v>
      </c>
      <c r="O40" s="67" t="s">
        <v>73</v>
      </c>
      <c r="P40" s="37" t="str">
        <f>VLOOKUP(A39,'第4区'!$C$3:$J$38,8,0)</f>
        <v>OP</v>
      </c>
      <c r="Q40" s="39" t="s">
        <v>74</v>
      </c>
      <c r="R40" s="40">
        <f>VLOOKUP(A39,'第4区'!$C$3:$J$38,3,0)</f>
        <v>0.059548611111111115</v>
      </c>
      <c r="S40" s="67" t="s">
        <v>73</v>
      </c>
      <c r="T40" s="37" t="str">
        <f>VLOOKUP(A39,'第5区'!$C$3:$J$38,8,0)</f>
        <v>OP</v>
      </c>
      <c r="U40" s="39" t="s">
        <v>74</v>
      </c>
      <c r="V40" s="40">
        <f>VLOOKUP(A39,'第5区'!$C$3:$J$38,3,0)</f>
        <v>0.07304398148148149</v>
      </c>
      <c r="W40" s="67" t="s">
        <v>73</v>
      </c>
      <c r="X40" s="37" t="str">
        <f>VLOOKUP(A39,'第6区'!$C$3:$J$38,8,0)</f>
        <v>OP</v>
      </c>
      <c r="Y40" s="39" t="s">
        <v>74</v>
      </c>
      <c r="Z40" s="40">
        <f>VLOOKUP(A39,'第6区'!$C$3:$J$38,3,0)</f>
        <v>0.09195601851851852</v>
      </c>
      <c r="AA40" s="41">
        <f>SUM(F41,J41,N41,R41,V41,Z41)</f>
        <v>0.09195601851851852</v>
      </c>
    </row>
    <row r="41" spans="1:27" ht="15" customHeight="1">
      <c r="A41" s="273"/>
      <c r="B41" s="274"/>
      <c r="C41" s="29" t="s">
        <v>75</v>
      </c>
      <c r="D41" s="30" t="str">
        <f>VLOOKUP(A39,'第1区'!$C$3:$J$39,7,0)</f>
        <v>OP</v>
      </c>
      <c r="E41" s="31" t="s">
        <v>76</v>
      </c>
      <c r="F41" s="32">
        <f>VLOOKUP(A39,'第1区'!$C$3:$J$39,6,0)</f>
        <v>0.02228009259259259</v>
      </c>
      <c r="G41" s="69" t="s">
        <v>75</v>
      </c>
      <c r="H41" s="42" t="str">
        <f>VLOOKUP(A39,'第2区'!$C$3:$J$38,7,0)</f>
        <v>OP</v>
      </c>
      <c r="I41" s="46" t="s">
        <v>76</v>
      </c>
      <c r="J41" s="43">
        <f>VLOOKUP(A39,'第2区'!$C$3:$J$38,6,0)</f>
        <v>0.007037037037037043</v>
      </c>
      <c r="K41" s="69" t="s">
        <v>75</v>
      </c>
      <c r="L41" s="42" t="str">
        <f>VLOOKUP(A39,'第3区'!$C$3:$J$39,7,0)</f>
        <v>OP</v>
      </c>
      <c r="M41" s="46" t="s">
        <v>76</v>
      </c>
      <c r="N41" s="43">
        <f>VLOOKUP(A39,'第3区'!$C$3:$J$39,6,0)</f>
        <v>0.017638888888888888</v>
      </c>
      <c r="O41" s="69" t="s">
        <v>75</v>
      </c>
      <c r="P41" s="42" t="str">
        <f>VLOOKUP(A39,'第4区'!$C$3:$J$38,7,0)</f>
        <v>OP</v>
      </c>
      <c r="Q41" s="46" t="s">
        <v>76</v>
      </c>
      <c r="R41" s="43">
        <f>VLOOKUP(A39,'第4区'!$C$3:$J$38,6,0)</f>
        <v>0.012592592592592593</v>
      </c>
      <c r="S41" s="69" t="s">
        <v>75</v>
      </c>
      <c r="T41" s="42" t="str">
        <f>VLOOKUP(A39,'第5区'!$C$3:$J$38,7,0)</f>
        <v>OP</v>
      </c>
      <c r="U41" s="46" t="s">
        <v>76</v>
      </c>
      <c r="V41" s="43">
        <f>VLOOKUP(A39,'第5区'!$C$3:$J$38,6,0)</f>
        <v>0.013495370370370373</v>
      </c>
      <c r="W41" s="69" t="s">
        <v>75</v>
      </c>
      <c r="X41" s="42" t="str">
        <f>VLOOKUP(A39,'第6区'!$C$3:$J$38,7,0)</f>
        <v>OP</v>
      </c>
      <c r="Y41" s="46" t="s">
        <v>76</v>
      </c>
      <c r="Z41" s="43">
        <f>VLOOKUP(A39,'第6区'!$C$3:$J$38,6,0)</f>
        <v>0.018912037037037033</v>
      </c>
      <c r="AA41" s="44"/>
    </row>
    <row r="42" spans="1:27" ht="15" customHeight="1">
      <c r="A42" s="273" t="str">
        <f>'第5区'!C32</f>
        <v>新潟大Ｃ</v>
      </c>
      <c r="B42" s="274"/>
      <c r="C42" s="282" t="str">
        <f>VLOOKUP(A42,'第1区'!$C$3:$J$39,4,0)</f>
        <v>石原　宏哉</v>
      </c>
      <c r="D42" s="283"/>
      <c r="E42" s="283"/>
      <c r="F42" s="34">
        <f>VLOOKUP(A42,'第1区'!$C$3:$J$39,5,0)</f>
        <v>2</v>
      </c>
      <c r="G42" s="281" t="str">
        <f>VLOOKUP(A42,'第2区'!$C$3:$J$38,4,0)</f>
        <v>大滝　健太郎</v>
      </c>
      <c r="H42" s="280"/>
      <c r="I42" s="280"/>
      <c r="J42" s="38">
        <f>VLOOKUP(A42,'第2区'!$C$3:$J$38,5,0)</f>
        <v>2</v>
      </c>
      <c r="K42" s="280" t="str">
        <f>VLOOKUP(A42,'第3区'!$C$3:$J$39,4,0)</f>
        <v>星野　大悟</v>
      </c>
      <c r="L42" s="280"/>
      <c r="M42" s="280"/>
      <c r="N42" s="38">
        <f>VLOOKUP(A42,'第3区'!$C$3:$J$39,5,0)</f>
        <v>3</v>
      </c>
      <c r="O42" s="280" t="str">
        <f>VLOOKUP(A42,'第4区'!$C$3:$J$38,4,0)</f>
        <v>大野　純</v>
      </c>
      <c r="P42" s="280"/>
      <c r="Q42" s="280"/>
      <c r="R42" s="38">
        <f>VLOOKUP(A42,'第4区'!$C$3:$J$38,5,0)</f>
        <v>4</v>
      </c>
      <c r="S42" s="280" t="str">
        <f>VLOOKUP(A42,'第5区'!$C$3:$J$38,4,0)</f>
        <v>川見　歩</v>
      </c>
      <c r="T42" s="280"/>
      <c r="U42" s="280"/>
      <c r="V42" s="38">
        <f>VLOOKUP(A42,'第5区'!$C$3:$J$38,5,0)</f>
        <v>2</v>
      </c>
      <c r="W42" s="280" t="str">
        <f>VLOOKUP(A42,'第6区'!$C$3:$J$38,4,0)</f>
        <v>樗澤　慎吾</v>
      </c>
      <c r="X42" s="280"/>
      <c r="Y42" s="280"/>
      <c r="Z42" s="38">
        <f>VLOOKUP(A42,'第6区'!$C$3:$J$38,5,0)</f>
        <v>1</v>
      </c>
      <c r="AA42" s="45"/>
    </row>
    <row r="43" spans="1:27" ht="15" customHeight="1">
      <c r="A43" s="273"/>
      <c r="B43" s="274"/>
      <c r="C43" s="25" t="s">
        <v>73</v>
      </c>
      <c r="D43" s="26" t="str">
        <f>VLOOKUP(A42,'第1区'!$C$3:$J$39,8,0)</f>
        <v>OP</v>
      </c>
      <c r="E43" s="27" t="s">
        <v>74</v>
      </c>
      <c r="F43" s="28">
        <f>VLOOKUP(A42,'第1区'!$C$3:$J$39,3,0)</f>
        <v>0.02287037037037037</v>
      </c>
      <c r="G43" s="67" t="s">
        <v>73</v>
      </c>
      <c r="H43" s="37" t="str">
        <f>VLOOKUP(A42,'第2区'!$C$3:$J$38,8,0)</f>
        <v>OP</v>
      </c>
      <c r="I43" s="39" t="s">
        <v>74</v>
      </c>
      <c r="J43" s="40">
        <f>VLOOKUP(A42,'第2区'!$C$3:$J$38,3,0)</f>
        <v>0.030173611111111113</v>
      </c>
      <c r="K43" s="67" t="s">
        <v>73</v>
      </c>
      <c r="L43" s="37" t="str">
        <f>VLOOKUP(A42,'第3区'!$C$3:$J$39,8,0)</f>
        <v>OP</v>
      </c>
      <c r="M43" s="39" t="s">
        <v>74</v>
      </c>
      <c r="N43" s="40">
        <f>VLOOKUP(A42,'第3区'!$C$3:$J$39,3,0)</f>
        <v>0.04807870370370371</v>
      </c>
      <c r="O43" s="67" t="s">
        <v>73</v>
      </c>
      <c r="P43" s="37" t="str">
        <f>VLOOKUP(A42,'第4区'!$C$3:$J$38,8,0)</f>
        <v>OP</v>
      </c>
      <c r="Q43" s="39" t="s">
        <v>74</v>
      </c>
      <c r="R43" s="40">
        <f>VLOOKUP(A42,'第4区'!$C$3:$J$38,3,0)</f>
        <v>0.05996527777777778</v>
      </c>
      <c r="S43" s="67" t="s">
        <v>73</v>
      </c>
      <c r="T43" s="37" t="str">
        <f>VLOOKUP(A42,'第5区'!$C$3:$J$38,8,0)</f>
        <v>OP</v>
      </c>
      <c r="U43" s="39" t="s">
        <v>74</v>
      </c>
      <c r="V43" s="40">
        <f>VLOOKUP(A42,'第5区'!$C$3:$J$38,3,0)</f>
        <v>0.0725</v>
      </c>
      <c r="W43" s="67" t="s">
        <v>73</v>
      </c>
      <c r="X43" s="37" t="str">
        <f>VLOOKUP(A42,'第6区'!$C$3:$J$38,8,0)</f>
        <v>OP</v>
      </c>
      <c r="Y43" s="39" t="s">
        <v>74</v>
      </c>
      <c r="Z43" s="40">
        <f>VLOOKUP(A42,'第6区'!$C$3:$J$38,3,0)</f>
        <v>0.09023148148148148</v>
      </c>
      <c r="AA43" s="41">
        <f>SUM(F44,J44,N44,R44,V44,Z44)</f>
        <v>0.09023148148148148</v>
      </c>
    </row>
    <row r="44" spans="1:27" ht="15" customHeight="1">
      <c r="A44" s="273"/>
      <c r="B44" s="274"/>
      <c r="C44" s="29" t="s">
        <v>75</v>
      </c>
      <c r="D44" s="30" t="str">
        <f>VLOOKUP(A42,'第1区'!$C$3:$J$39,7,0)</f>
        <v>OP</v>
      </c>
      <c r="E44" s="31" t="s">
        <v>76</v>
      </c>
      <c r="F44" s="32">
        <f>VLOOKUP(A42,'第1区'!$C$3:$J$39,6,0)</f>
        <v>0.02287037037037037</v>
      </c>
      <c r="G44" s="69" t="s">
        <v>75</v>
      </c>
      <c r="H44" s="42" t="str">
        <f>VLOOKUP(A42,'第2区'!$C$3:$J$38,7,0)</f>
        <v>OP</v>
      </c>
      <c r="I44" s="46" t="s">
        <v>76</v>
      </c>
      <c r="J44" s="43">
        <f>VLOOKUP(A42,'第2区'!$C$3:$J$38,6,0)</f>
        <v>0.007303240740740742</v>
      </c>
      <c r="K44" s="69" t="s">
        <v>75</v>
      </c>
      <c r="L44" s="42" t="str">
        <f>VLOOKUP(A42,'第3区'!$C$3:$J$39,7,0)</f>
        <v>OP</v>
      </c>
      <c r="M44" s="46" t="s">
        <v>76</v>
      </c>
      <c r="N44" s="43">
        <f>VLOOKUP(A42,'第3区'!$C$3:$J$39,6,0)</f>
        <v>0.017905092592592594</v>
      </c>
      <c r="O44" s="69" t="s">
        <v>75</v>
      </c>
      <c r="P44" s="42" t="str">
        <f>VLOOKUP(A42,'第4区'!$C$3:$J$38,7,0)</f>
        <v>OP</v>
      </c>
      <c r="Q44" s="46" t="s">
        <v>76</v>
      </c>
      <c r="R44" s="43">
        <f>VLOOKUP(A42,'第4区'!$C$3:$J$38,6,0)</f>
        <v>0.01188657407407407</v>
      </c>
      <c r="S44" s="69" t="s">
        <v>75</v>
      </c>
      <c r="T44" s="42" t="str">
        <f>VLOOKUP(A42,'第5区'!$C$3:$J$38,7,0)</f>
        <v>OP</v>
      </c>
      <c r="U44" s="46" t="s">
        <v>76</v>
      </c>
      <c r="V44" s="43">
        <f>VLOOKUP(A42,'第5区'!$C$3:$J$38,6,0)</f>
        <v>0.012534722222222218</v>
      </c>
      <c r="W44" s="69" t="s">
        <v>75</v>
      </c>
      <c r="X44" s="42" t="str">
        <f>VLOOKUP(A42,'第6区'!$C$3:$J$38,7,0)</f>
        <v>OP</v>
      </c>
      <c r="Y44" s="46" t="s">
        <v>76</v>
      </c>
      <c r="Z44" s="43">
        <f>VLOOKUP(A42,'第6区'!$C$3:$J$38,6,0)</f>
        <v>0.017731481481481487</v>
      </c>
      <c r="AA44" s="44"/>
    </row>
    <row r="45" spans="1:27" ht="15" customHeight="1">
      <c r="A45" s="273" t="str">
        <f>'第5区'!C33</f>
        <v>新潟大Ｄ</v>
      </c>
      <c r="B45" s="274"/>
      <c r="C45" s="282" t="str">
        <f>VLOOKUP(A45,'第1区'!$C$3:$J$39,4,0)</f>
        <v>古澤　哲平</v>
      </c>
      <c r="D45" s="283"/>
      <c r="E45" s="283"/>
      <c r="F45" s="34">
        <f>VLOOKUP(A45,'第1区'!$C$3:$J$39,5,0)</f>
        <v>2</v>
      </c>
      <c r="G45" s="281" t="str">
        <f>VLOOKUP(A45,'第2区'!$C$3:$J$38,4,0)</f>
        <v>五十嵐　大樹</v>
      </c>
      <c r="H45" s="280"/>
      <c r="I45" s="280"/>
      <c r="J45" s="38">
        <f>VLOOKUP(A45,'第2区'!$C$3:$J$38,5,0)</f>
        <v>2</v>
      </c>
      <c r="K45" s="280" t="str">
        <f>VLOOKUP(A45,'第3区'!$C$3:$J$39,4,0)</f>
        <v>黒坂　豪士</v>
      </c>
      <c r="L45" s="280"/>
      <c r="M45" s="280"/>
      <c r="N45" s="38">
        <f>VLOOKUP(A45,'第3区'!$C$3:$J$39,5,0)</f>
        <v>3</v>
      </c>
      <c r="O45" s="280" t="str">
        <f>VLOOKUP(A45,'第4区'!$C$3:$J$38,4,0)</f>
        <v>浅井　順平</v>
      </c>
      <c r="P45" s="280"/>
      <c r="Q45" s="280"/>
      <c r="R45" s="38">
        <f>VLOOKUP(A45,'第4区'!$C$3:$J$38,5,0)</f>
        <v>2</v>
      </c>
      <c r="S45" s="280" t="str">
        <f>VLOOKUP(A45,'第5区'!$C$3:$J$38,4,0)</f>
        <v>鈴木　悠平</v>
      </c>
      <c r="T45" s="280"/>
      <c r="U45" s="280"/>
      <c r="V45" s="38">
        <f>VLOOKUP(A45,'第5区'!$C$3:$J$38,5,0)</f>
        <v>1</v>
      </c>
      <c r="W45" s="280" t="str">
        <f>VLOOKUP(A45,'第6区'!$C$3:$J$38,4,0)</f>
        <v>森下　翔平</v>
      </c>
      <c r="X45" s="280"/>
      <c r="Y45" s="280"/>
      <c r="Z45" s="38">
        <f>VLOOKUP(A45,'第6区'!$C$3:$J$38,5,0)</f>
        <v>4</v>
      </c>
      <c r="AA45" s="45"/>
    </row>
    <row r="46" spans="1:27" ht="15" customHeight="1">
      <c r="A46" s="273"/>
      <c r="B46" s="274"/>
      <c r="C46" s="25" t="s">
        <v>73</v>
      </c>
      <c r="D46" s="26" t="str">
        <f>VLOOKUP(A45,'第1区'!$C$3:$J$39,8,0)</f>
        <v>OP</v>
      </c>
      <c r="E46" s="27" t="s">
        <v>74</v>
      </c>
      <c r="F46" s="28">
        <f>VLOOKUP(A45,'第1区'!$C$3:$J$39,3,0)</f>
        <v>0.022326388888888885</v>
      </c>
      <c r="G46" s="67" t="s">
        <v>73</v>
      </c>
      <c r="H46" s="37" t="str">
        <f>VLOOKUP(A45,'第2区'!$C$3:$J$38,8,0)</f>
        <v>OP</v>
      </c>
      <c r="I46" s="39" t="s">
        <v>74</v>
      </c>
      <c r="J46" s="40">
        <f>VLOOKUP(A45,'第2区'!$C$3:$J$38,3,0)</f>
        <v>0.029247685185185186</v>
      </c>
      <c r="K46" s="67" t="s">
        <v>73</v>
      </c>
      <c r="L46" s="37" t="str">
        <f>VLOOKUP(A45,'第3区'!$C$3:$J$39,8,0)</f>
        <v>OP</v>
      </c>
      <c r="M46" s="39" t="s">
        <v>74</v>
      </c>
      <c r="N46" s="40">
        <f>VLOOKUP(A45,'第3区'!$C$3:$J$39,3,0)</f>
        <v>0.04690972222222222</v>
      </c>
      <c r="O46" s="67" t="s">
        <v>73</v>
      </c>
      <c r="P46" s="37" t="str">
        <f>VLOOKUP(A45,'第4区'!$C$3:$J$38,8,0)</f>
        <v>OP</v>
      </c>
      <c r="Q46" s="39" t="s">
        <v>74</v>
      </c>
      <c r="R46" s="40">
        <f>VLOOKUP(A45,'第4区'!$C$3:$J$38,3,0)</f>
        <v>0.06</v>
      </c>
      <c r="S46" s="67" t="s">
        <v>73</v>
      </c>
      <c r="T46" s="37" t="str">
        <f>VLOOKUP(A45,'第5区'!$C$3:$J$38,8,0)</f>
        <v>OP</v>
      </c>
      <c r="U46" s="39" t="s">
        <v>74</v>
      </c>
      <c r="V46" s="40">
        <f>VLOOKUP(A45,'第5区'!$C$3:$J$38,3,0)</f>
        <v>0.07302083333333333</v>
      </c>
      <c r="W46" s="67" t="s">
        <v>73</v>
      </c>
      <c r="X46" s="37" t="str">
        <f>VLOOKUP(A45,'第6区'!$C$3:$J$38,8,0)</f>
        <v>OP</v>
      </c>
      <c r="Y46" s="39" t="s">
        <v>74</v>
      </c>
      <c r="Z46" s="40">
        <f>VLOOKUP(A45,'第6区'!$C$3:$J$38,3,0)</f>
        <v>0.09065972222222222</v>
      </c>
      <c r="AA46" s="41">
        <f>SUM(F47,J47,N47,R47,V47,Z47)</f>
        <v>0.09065972222222222</v>
      </c>
    </row>
    <row r="47" spans="1:27" ht="15" customHeight="1">
      <c r="A47" s="273"/>
      <c r="B47" s="274"/>
      <c r="C47" s="29" t="s">
        <v>75</v>
      </c>
      <c r="D47" s="30" t="str">
        <f>VLOOKUP(A45,'第1区'!$C$3:$J$39,7,0)</f>
        <v>OP</v>
      </c>
      <c r="E47" s="31" t="s">
        <v>76</v>
      </c>
      <c r="F47" s="32">
        <f>VLOOKUP(A45,'第1区'!$C$3:$J$39,6,0)</f>
        <v>0.022326388888888885</v>
      </c>
      <c r="G47" s="69" t="s">
        <v>75</v>
      </c>
      <c r="H47" s="42" t="str">
        <f>VLOOKUP(A45,'第2区'!$C$3:$J$38,7,0)</f>
        <v>OP</v>
      </c>
      <c r="I47" s="46" t="s">
        <v>76</v>
      </c>
      <c r="J47" s="43">
        <f>VLOOKUP(A45,'第2区'!$C$3:$J$38,6,0)</f>
        <v>0.0069212962962963</v>
      </c>
      <c r="K47" s="69" t="s">
        <v>75</v>
      </c>
      <c r="L47" s="42" t="str">
        <f>VLOOKUP(A45,'第3区'!$C$3:$J$39,7,0)</f>
        <v>OP</v>
      </c>
      <c r="M47" s="46" t="s">
        <v>76</v>
      </c>
      <c r="N47" s="43">
        <f>VLOOKUP(A45,'第3区'!$C$3:$J$39,6,0)</f>
        <v>0.017662037037037035</v>
      </c>
      <c r="O47" s="69" t="s">
        <v>75</v>
      </c>
      <c r="P47" s="42" t="str">
        <f>VLOOKUP(A45,'第4区'!$C$3:$J$38,7,0)</f>
        <v>OP</v>
      </c>
      <c r="Q47" s="46" t="s">
        <v>76</v>
      </c>
      <c r="R47" s="43">
        <f>VLOOKUP(A45,'第4区'!$C$3:$J$38,6,0)</f>
        <v>0.013090277777777777</v>
      </c>
      <c r="S47" s="69" t="s">
        <v>75</v>
      </c>
      <c r="T47" s="42" t="str">
        <f>VLOOKUP(A45,'第5区'!$C$3:$J$38,7,0)</f>
        <v>OP</v>
      </c>
      <c r="U47" s="46" t="s">
        <v>76</v>
      </c>
      <c r="V47" s="43">
        <f>VLOOKUP(A45,'第5区'!$C$3:$J$38,6,0)</f>
        <v>0.013020833333333329</v>
      </c>
      <c r="W47" s="69" t="s">
        <v>75</v>
      </c>
      <c r="X47" s="42" t="str">
        <f>VLOOKUP(A45,'第6区'!$C$3:$J$38,7,0)</f>
        <v>OP</v>
      </c>
      <c r="Y47" s="46" t="s">
        <v>76</v>
      </c>
      <c r="Z47" s="43">
        <f>VLOOKUP(A45,'第6区'!$C$3:$J$38,6,0)</f>
        <v>0.0176388888888889</v>
      </c>
      <c r="AA47" s="44"/>
    </row>
    <row r="48" spans="1:27" ht="15" customHeight="1">
      <c r="A48" s="273" t="str">
        <f>'第5区'!C34</f>
        <v>新潟大Ｅ</v>
      </c>
      <c r="B48" s="274"/>
      <c r="C48" s="282" t="str">
        <f>VLOOKUP(A48,'第1区'!$C$3:$J$39,4,0)</f>
        <v>高橋　佑一郎</v>
      </c>
      <c r="D48" s="283"/>
      <c r="E48" s="283"/>
      <c r="F48" s="34">
        <f>VLOOKUP(A48,'第1区'!$C$3:$J$39,5,0)</f>
        <v>8</v>
      </c>
      <c r="G48" s="281" t="str">
        <f>VLOOKUP(A48,'第2区'!$C$3:$J$38,4,0)</f>
        <v>曽根　輝</v>
      </c>
      <c r="H48" s="280"/>
      <c r="I48" s="280"/>
      <c r="J48" s="38">
        <f>VLOOKUP(A48,'第2区'!$C$3:$J$38,5,0)</f>
        <v>2</v>
      </c>
      <c r="K48" s="280" t="str">
        <f>VLOOKUP(A48,'第3区'!$C$3:$J$39,4,0)</f>
        <v>中沢　智哉</v>
      </c>
      <c r="L48" s="280"/>
      <c r="M48" s="280"/>
      <c r="N48" s="38">
        <f>VLOOKUP(A48,'第3区'!$C$3:$J$39,5,0)</f>
        <v>1</v>
      </c>
      <c r="O48" s="280" t="str">
        <f>VLOOKUP(A48,'第4区'!$C$3:$J$38,4,0)</f>
        <v>金子　葉</v>
      </c>
      <c r="P48" s="280"/>
      <c r="Q48" s="280"/>
      <c r="R48" s="38">
        <f>VLOOKUP(A48,'第4区'!$C$3:$J$38,5,0)</f>
        <v>4</v>
      </c>
      <c r="S48" s="280" t="str">
        <f>VLOOKUP(A48,'第5区'!$C$3:$J$38,4,0)</f>
        <v>田口　勇輔</v>
      </c>
      <c r="T48" s="280"/>
      <c r="U48" s="280"/>
      <c r="V48" s="38">
        <f>VLOOKUP(A48,'第5区'!$C$3:$J$38,5,0)</f>
        <v>4</v>
      </c>
      <c r="W48" s="280" t="str">
        <f>VLOOKUP(A48,'第6区'!$C$3:$J$38,4,0)</f>
        <v>村井　駿平</v>
      </c>
      <c r="X48" s="280"/>
      <c r="Y48" s="280"/>
      <c r="Z48" s="38">
        <f>VLOOKUP(A48,'第6区'!$C$3:$J$38,5,0)</f>
        <v>2</v>
      </c>
      <c r="AA48" s="45"/>
    </row>
    <row r="49" spans="1:27" ht="15" customHeight="1">
      <c r="A49" s="273"/>
      <c r="B49" s="274"/>
      <c r="C49" s="25" t="s">
        <v>73</v>
      </c>
      <c r="D49" s="26" t="str">
        <f>VLOOKUP(A48,'第1区'!$C$3:$J$39,8,0)</f>
        <v>OP</v>
      </c>
      <c r="E49" s="27" t="s">
        <v>74</v>
      </c>
      <c r="F49" s="28">
        <f>VLOOKUP(A48,'第1区'!$C$3:$J$39,3,0)</f>
        <v>0</v>
      </c>
      <c r="G49" s="67" t="s">
        <v>73</v>
      </c>
      <c r="H49" s="37" t="str">
        <f>VLOOKUP(A48,'第2区'!$C$3:$J$38,8,0)</f>
        <v>OP</v>
      </c>
      <c r="I49" s="39" t="s">
        <v>74</v>
      </c>
      <c r="J49" s="40">
        <f>VLOOKUP(A48,'第2区'!$C$3:$J$38,3,0)</f>
        <v>0</v>
      </c>
      <c r="K49" s="67" t="s">
        <v>73</v>
      </c>
      <c r="L49" s="37" t="str">
        <f>VLOOKUP(A48,'第3区'!$C$3:$J$39,8,0)</f>
        <v>OP</v>
      </c>
      <c r="M49" s="39" t="s">
        <v>74</v>
      </c>
      <c r="N49" s="40">
        <f>VLOOKUP(A48,'第3区'!$C$3:$J$39,3,0)</f>
        <v>0</v>
      </c>
      <c r="O49" s="67" t="s">
        <v>73</v>
      </c>
      <c r="P49" s="37" t="str">
        <f>VLOOKUP(A48,'第4区'!$C$3:$J$38,8,0)</f>
        <v>OP</v>
      </c>
      <c r="Q49" s="39" t="s">
        <v>74</v>
      </c>
      <c r="R49" s="40">
        <f>VLOOKUP(A48,'第4区'!$C$3:$J$38,3,0)</f>
        <v>0</v>
      </c>
      <c r="S49" s="67" t="s">
        <v>73</v>
      </c>
      <c r="T49" s="37" t="str">
        <f>VLOOKUP(A48,'第5区'!$C$3:$J$38,8,0)</f>
        <v>OP</v>
      </c>
      <c r="U49" s="39" t="s">
        <v>74</v>
      </c>
      <c r="V49" s="40">
        <f>VLOOKUP(A48,'第5区'!$C$3:$J$38,3,0)</f>
        <v>0</v>
      </c>
      <c r="W49" s="67" t="s">
        <v>73</v>
      </c>
      <c r="X49" s="37" t="str">
        <f>VLOOKUP(A48,'第6区'!$C$3:$J$38,8,0)</f>
        <v>OP</v>
      </c>
      <c r="Y49" s="39" t="s">
        <v>74</v>
      </c>
      <c r="Z49" s="40">
        <f>VLOOKUP(A48,'第6区'!$C$3:$J$38,3,0)</f>
        <v>0</v>
      </c>
      <c r="AA49" s="41">
        <f>SUM(F50,J50,N50,R50,V50,Z50)</f>
        <v>0</v>
      </c>
    </row>
    <row r="50" spans="1:27" ht="15" customHeight="1">
      <c r="A50" s="273"/>
      <c r="B50" s="274"/>
      <c r="C50" s="29" t="s">
        <v>75</v>
      </c>
      <c r="D50" s="30" t="str">
        <f>VLOOKUP(A48,'第1区'!$C$3:$J$39,7,0)</f>
        <v>OP</v>
      </c>
      <c r="E50" s="31" t="s">
        <v>76</v>
      </c>
      <c r="F50" s="32">
        <f>VLOOKUP(A48,'第1区'!$C$3:$J$39,6,0)</f>
        <v>0</v>
      </c>
      <c r="G50" s="69" t="s">
        <v>75</v>
      </c>
      <c r="H50" s="42" t="str">
        <f>VLOOKUP(A48,'第2区'!$C$3:$J$38,7,0)</f>
        <v>OP</v>
      </c>
      <c r="I50" s="46" t="s">
        <v>76</v>
      </c>
      <c r="J50" s="43">
        <f>VLOOKUP(A48,'第2区'!$C$3:$J$38,6,0)</f>
        <v>0</v>
      </c>
      <c r="K50" s="69" t="s">
        <v>75</v>
      </c>
      <c r="L50" s="42" t="str">
        <f>VLOOKUP(A48,'第3区'!$C$3:$J$39,7,0)</f>
        <v>OP</v>
      </c>
      <c r="M50" s="46" t="s">
        <v>76</v>
      </c>
      <c r="N50" s="43">
        <f>VLOOKUP(A48,'第3区'!$C$3:$J$39,6,0)</f>
        <v>0</v>
      </c>
      <c r="O50" s="69" t="s">
        <v>75</v>
      </c>
      <c r="P50" s="42" t="str">
        <f>VLOOKUP(A48,'第4区'!$C$3:$J$38,7,0)</f>
        <v>OP</v>
      </c>
      <c r="Q50" s="46" t="s">
        <v>76</v>
      </c>
      <c r="R50" s="43">
        <f>VLOOKUP(A48,'第4区'!$C$3:$J$38,6,0)</f>
        <v>0</v>
      </c>
      <c r="S50" s="69" t="s">
        <v>75</v>
      </c>
      <c r="T50" s="42" t="str">
        <f>VLOOKUP(A48,'第5区'!$C$3:$J$38,7,0)</f>
        <v>OP</v>
      </c>
      <c r="U50" s="46" t="s">
        <v>76</v>
      </c>
      <c r="V50" s="43">
        <f>VLOOKUP(A48,'第5区'!$C$3:$J$38,6,0)</f>
        <v>0</v>
      </c>
      <c r="W50" s="69" t="s">
        <v>75</v>
      </c>
      <c r="X50" s="42" t="str">
        <f>VLOOKUP(A48,'第6区'!$C$3:$J$38,7,0)</f>
        <v>OP</v>
      </c>
      <c r="Y50" s="46" t="s">
        <v>76</v>
      </c>
      <c r="Z50" s="43">
        <f>VLOOKUP(A48,'第6区'!$C$3:$J$38,6,0)</f>
        <v>0</v>
      </c>
      <c r="AA50" s="44"/>
    </row>
    <row r="51" spans="1:27" ht="15" customHeight="1">
      <c r="A51" s="273" t="str">
        <f>'第5区'!C35</f>
        <v>新潟大Ｆ</v>
      </c>
      <c r="B51" s="274"/>
      <c r="C51" s="282" t="str">
        <f>VLOOKUP(A51,'第1区'!$C$3:$J$39,4,0)</f>
        <v>渡邉　和史</v>
      </c>
      <c r="D51" s="283"/>
      <c r="E51" s="283"/>
      <c r="F51" s="34">
        <f>VLOOKUP(A51,'第1区'!$C$3:$J$39,5,0)</f>
        <v>2</v>
      </c>
      <c r="G51" s="281" t="str">
        <f>VLOOKUP(A51,'第2区'!$C$3:$J$38,4,0)</f>
        <v>加藤　弘明</v>
      </c>
      <c r="H51" s="280"/>
      <c r="I51" s="280"/>
      <c r="J51" s="38">
        <f>VLOOKUP(A51,'第2区'!$C$3:$J$38,5,0)</f>
        <v>2</v>
      </c>
      <c r="K51" s="280" t="str">
        <f>VLOOKUP(A51,'第3区'!$C$3:$J$39,4,0)</f>
        <v>久道　和也</v>
      </c>
      <c r="L51" s="280"/>
      <c r="M51" s="280"/>
      <c r="N51" s="38">
        <f>VLOOKUP(A51,'第3区'!$C$3:$J$39,5,0)</f>
        <v>1</v>
      </c>
      <c r="O51" s="280" t="str">
        <f>VLOOKUP(A51,'第4区'!$C$3:$J$38,4,0)</f>
        <v>半澤　拓見</v>
      </c>
      <c r="P51" s="280"/>
      <c r="Q51" s="280"/>
      <c r="R51" s="38">
        <f>VLOOKUP(A51,'第4区'!$C$3:$J$38,5,0)</f>
        <v>3</v>
      </c>
      <c r="S51" s="280" t="str">
        <f>VLOOKUP(A51,'第5区'!$C$3:$J$38,4,0)</f>
        <v>若井　将志</v>
      </c>
      <c r="T51" s="280"/>
      <c r="U51" s="280"/>
      <c r="V51" s="38">
        <f>VLOOKUP(A51,'第5区'!$C$3:$J$38,5,0)</f>
        <v>4</v>
      </c>
      <c r="W51" s="280" t="str">
        <f>VLOOKUP(A51,'第6区'!$C$3:$J$38,4,0)</f>
        <v>志藤　陽平</v>
      </c>
      <c r="X51" s="280"/>
      <c r="Y51" s="280"/>
      <c r="Z51" s="38">
        <f>VLOOKUP(A51,'第6区'!$C$3:$J$38,5,0)</f>
        <v>4</v>
      </c>
      <c r="AA51" s="45"/>
    </row>
    <row r="52" spans="1:27" ht="15" customHeight="1">
      <c r="A52" s="273"/>
      <c r="B52" s="274"/>
      <c r="C52" s="25" t="s">
        <v>73</v>
      </c>
      <c r="D52" s="26" t="str">
        <f>VLOOKUP(A51,'第1区'!$C$3:$J$39,8,0)</f>
        <v>OP</v>
      </c>
      <c r="E52" s="27" t="s">
        <v>74</v>
      </c>
      <c r="F52" s="28">
        <f>VLOOKUP(A51,'第1区'!$C$3:$J$39,3,0)</f>
        <v>0.02200231481481482</v>
      </c>
      <c r="G52" s="67" t="s">
        <v>73</v>
      </c>
      <c r="H52" s="37" t="str">
        <f>VLOOKUP(A51,'第2区'!$C$3:$J$38,8,0)</f>
        <v>OP</v>
      </c>
      <c r="I52" s="39" t="s">
        <v>74</v>
      </c>
      <c r="J52" s="40">
        <f>VLOOKUP(A51,'第2区'!$C$3:$J$38,3,0)</f>
        <v>0.02951388888888889</v>
      </c>
      <c r="K52" s="67" t="s">
        <v>73</v>
      </c>
      <c r="L52" s="37" t="str">
        <f>VLOOKUP(A51,'第3区'!$C$3:$J$39,8,0)</f>
        <v>OP</v>
      </c>
      <c r="M52" s="39" t="s">
        <v>74</v>
      </c>
      <c r="N52" s="40">
        <f>VLOOKUP(A51,'第3区'!$C$3:$J$39,3,0)</f>
        <v>0.04859953703703704</v>
      </c>
      <c r="O52" s="67" t="s">
        <v>73</v>
      </c>
      <c r="P52" s="37" t="str">
        <f>VLOOKUP(A51,'第4区'!$C$3:$J$38,8,0)</f>
        <v>OP</v>
      </c>
      <c r="Q52" s="39" t="s">
        <v>74</v>
      </c>
      <c r="R52" s="40">
        <f>VLOOKUP(A51,'第4区'!$C$3:$J$38,3,0)</f>
        <v>0.060300925925925924</v>
      </c>
      <c r="S52" s="67" t="s">
        <v>73</v>
      </c>
      <c r="T52" s="37" t="str">
        <f>VLOOKUP(A51,'第5区'!$C$3:$J$38,8,0)</f>
        <v>OP</v>
      </c>
      <c r="U52" s="39" t="s">
        <v>74</v>
      </c>
      <c r="V52" s="40">
        <f>VLOOKUP(A51,'第5区'!$C$3:$J$38,3,0)</f>
        <v>0.07305555555555555</v>
      </c>
      <c r="W52" s="67" t="s">
        <v>73</v>
      </c>
      <c r="X52" s="37" t="str">
        <f>VLOOKUP(A51,'第6区'!$C$3:$J$38,8,0)</f>
        <v>OP</v>
      </c>
      <c r="Y52" s="39" t="s">
        <v>74</v>
      </c>
      <c r="Z52" s="40">
        <f>VLOOKUP(A51,'第6区'!$C$3:$J$38,3,0)</f>
        <v>0.09253472222222221</v>
      </c>
      <c r="AA52" s="41">
        <f>SUM(F53,J53,N53,R53,V53,Z53)</f>
        <v>0.09253472222222221</v>
      </c>
    </row>
    <row r="53" spans="1:27" ht="15" customHeight="1">
      <c r="A53" s="273"/>
      <c r="B53" s="274"/>
      <c r="C53" s="29" t="s">
        <v>75</v>
      </c>
      <c r="D53" s="30" t="str">
        <f>VLOOKUP(A51,'第1区'!$C$3:$J$39,7,0)</f>
        <v>OP</v>
      </c>
      <c r="E53" s="31" t="s">
        <v>76</v>
      </c>
      <c r="F53" s="32">
        <f>VLOOKUP(A51,'第1区'!$C$3:$J$39,6,0)</f>
        <v>0.02200231481481482</v>
      </c>
      <c r="G53" s="69" t="s">
        <v>75</v>
      </c>
      <c r="H53" s="42" t="str">
        <f>VLOOKUP(A51,'第2区'!$C$3:$J$38,7,0)</f>
        <v>OP</v>
      </c>
      <c r="I53" s="46" t="s">
        <v>76</v>
      </c>
      <c r="J53" s="43">
        <f>VLOOKUP(A51,'第2区'!$C$3:$J$38,6,0)</f>
        <v>0.007511574074074073</v>
      </c>
      <c r="K53" s="69" t="s">
        <v>75</v>
      </c>
      <c r="L53" s="42" t="str">
        <f>VLOOKUP(A51,'第3区'!$C$3:$J$39,7,0)</f>
        <v>OP</v>
      </c>
      <c r="M53" s="46" t="s">
        <v>76</v>
      </c>
      <c r="N53" s="43">
        <f>VLOOKUP(A51,'第3区'!$C$3:$J$39,6,0)</f>
        <v>0.019085648148148147</v>
      </c>
      <c r="O53" s="69" t="s">
        <v>75</v>
      </c>
      <c r="P53" s="42" t="str">
        <f>VLOOKUP(A51,'第4区'!$C$3:$J$38,7,0)</f>
        <v>OP</v>
      </c>
      <c r="Q53" s="46" t="s">
        <v>76</v>
      </c>
      <c r="R53" s="43">
        <f>VLOOKUP(A51,'第4区'!$C$3:$J$38,6,0)</f>
        <v>0.011701388888888886</v>
      </c>
      <c r="S53" s="69" t="s">
        <v>75</v>
      </c>
      <c r="T53" s="42" t="str">
        <f>VLOOKUP(A51,'第5区'!$C$3:$J$38,7,0)</f>
        <v>OP</v>
      </c>
      <c r="U53" s="46" t="s">
        <v>76</v>
      </c>
      <c r="V53" s="43">
        <f>VLOOKUP(A51,'第5区'!$C$3:$J$38,6,0)</f>
        <v>0.01275462962962963</v>
      </c>
      <c r="W53" s="69" t="s">
        <v>75</v>
      </c>
      <c r="X53" s="42" t="str">
        <f>VLOOKUP(A51,'第6区'!$C$3:$J$38,7,0)</f>
        <v>OP</v>
      </c>
      <c r="Y53" s="46" t="s">
        <v>76</v>
      </c>
      <c r="Z53" s="43">
        <f>VLOOKUP(A51,'第6区'!$C$3:$J$38,6,0)</f>
        <v>0.01947916666666666</v>
      </c>
      <c r="AA53" s="44"/>
    </row>
    <row r="54" spans="1:27" ht="15" customHeight="1">
      <c r="A54" s="273" t="str">
        <f>'第5区'!C36</f>
        <v>一橋大ＯＰ</v>
      </c>
      <c r="B54" s="274"/>
      <c r="C54" s="277" t="str">
        <f>VLOOKUP(A54,'第1区'!$C$3:$J$39,4,0)</f>
        <v>山下　佑貴</v>
      </c>
      <c r="D54" s="278"/>
      <c r="E54" s="278"/>
      <c r="F54" s="33">
        <f>VLOOKUP(A54,'第1区'!$C$3:$J$39,5,0)</f>
        <v>1</v>
      </c>
      <c r="G54" s="281" t="str">
        <f>VLOOKUP(A54,'第2区'!$C$3:$J$38,4,0)</f>
        <v>三宅　喜貴</v>
      </c>
      <c r="H54" s="280"/>
      <c r="I54" s="280"/>
      <c r="J54" s="47">
        <f>VLOOKUP(A54,'第2区'!$C$3:$J$38,5,0)</f>
        <v>1</v>
      </c>
      <c r="K54" s="270" t="str">
        <f>VLOOKUP(A54,'第3区'!$C$3:$J$39,4,0)</f>
        <v>工藤　大聖</v>
      </c>
      <c r="L54" s="270"/>
      <c r="M54" s="270"/>
      <c r="N54" s="47">
        <f>VLOOKUP(A54,'第3区'!$C$3:$J$39,5,0)</f>
        <v>2</v>
      </c>
      <c r="O54" s="270" t="str">
        <f>VLOOKUP(A54,'第4区'!$C$3:$J$38,4,0)</f>
        <v>佐野　健太郎</v>
      </c>
      <c r="P54" s="270"/>
      <c r="Q54" s="270"/>
      <c r="R54" s="47">
        <f>VLOOKUP(A54,'第4区'!$C$3:$J$38,5,0)</f>
        <v>2</v>
      </c>
      <c r="S54" s="270" t="str">
        <f>VLOOKUP(A54,'第5区'!$C$3:$J$38,4,0)</f>
        <v>飯田　祐平</v>
      </c>
      <c r="T54" s="270"/>
      <c r="U54" s="270"/>
      <c r="V54" s="47">
        <f>VLOOKUP(A54,'第5区'!$C$3:$J$38,5,0)</f>
        <v>4</v>
      </c>
      <c r="W54" s="270" t="str">
        <f>VLOOKUP(A54,'第6区'!$C$3:$J$38,4,0)</f>
        <v>岡田　卓郎</v>
      </c>
      <c r="X54" s="270"/>
      <c r="Y54" s="270"/>
      <c r="Z54" s="47">
        <f>VLOOKUP(A54,'第6区'!$C$3:$J$38,5,0)</f>
        <v>1</v>
      </c>
      <c r="AA54" s="48"/>
    </row>
    <row r="55" spans="1:27" ht="15" customHeight="1">
      <c r="A55" s="273"/>
      <c r="B55" s="274"/>
      <c r="C55" s="25" t="s">
        <v>73</v>
      </c>
      <c r="D55" s="26" t="str">
        <f>VLOOKUP(A54,'第1区'!$C$3:$J$39,8,0)</f>
        <v>OP</v>
      </c>
      <c r="E55" s="27" t="s">
        <v>74</v>
      </c>
      <c r="F55" s="28">
        <f>VLOOKUP(A54,'第1区'!$C$3:$J$39,3,0)</f>
        <v>0.024999999999999998</v>
      </c>
      <c r="G55" s="67" t="s">
        <v>73</v>
      </c>
      <c r="H55" s="37" t="str">
        <f>VLOOKUP(A54,'第2区'!$C$3:$J$38,8,0)</f>
        <v>OP</v>
      </c>
      <c r="I55" s="39" t="s">
        <v>74</v>
      </c>
      <c r="J55" s="40">
        <f>VLOOKUP(A54,'第2区'!$C$3:$J$38,3,0)</f>
        <v>0.03289351851851852</v>
      </c>
      <c r="K55" s="67" t="s">
        <v>73</v>
      </c>
      <c r="L55" s="37" t="str">
        <f>VLOOKUP(A54,'第3区'!$C$3:$J$39,8,0)</f>
        <v>OP</v>
      </c>
      <c r="M55" s="39" t="s">
        <v>74</v>
      </c>
      <c r="N55" s="40">
        <f>VLOOKUP(A54,'第3区'!$C$3:$J$39,3,0)</f>
        <v>0.05313657407407407</v>
      </c>
      <c r="O55" s="67" t="s">
        <v>73</v>
      </c>
      <c r="P55" s="37" t="str">
        <f>VLOOKUP(A54,'第4区'!$C$3:$J$38,8,0)</f>
        <v>OP</v>
      </c>
      <c r="Q55" s="39" t="s">
        <v>74</v>
      </c>
      <c r="R55" s="40">
        <f>VLOOKUP(A54,'第4区'!$C$3:$J$38,3,0)</f>
        <v>0.06724537037037037</v>
      </c>
      <c r="S55" s="67" t="s">
        <v>73</v>
      </c>
      <c r="T55" s="37" t="str">
        <f>VLOOKUP(A54,'第5区'!$C$3:$J$38,8,0)</f>
        <v>OP</v>
      </c>
      <c r="U55" s="39" t="s">
        <v>74</v>
      </c>
      <c r="V55" s="40">
        <f>VLOOKUP(A54,'第5区'!$C$3:$J$38,3,0)</f>
        <v>0.08086805555555555</v>
      </c>
      <c r="W55" s="67" t="s">
        <v>73</v>
      </c>
      <c r="X55" s="37" t="str">
        <f>VLOOKUP(A54,'第6区'!$C$3:$J$38,8,0)</f>
        <v>OP</v>
      </c>
      <c r="Y55" s="39" t="s">
        <v>74</v>
      </c>
      <c r="Z55" s="40">
        <f>VLOOKUP(A54,'第6区'!$C$3:$J$38,3,0)</f>
        <v>0.1001851851851852</v>
      </c>
      <c r="AA55" s="41">
        <f>SUM(F56,J56,N56,R56,V56,Z56)</f>
        <v>0.1001851851851852</v>
      </c>
    </row>
    <row r="56" spans="1:27" ht="15" customHeight="1" thickBot="1">
      <c r="A56" s="275"/>
      <c r="B56" s="276"/>
      <c r="C56" s="70" t="s">
        <v>75</v>
      </c>
      <c r="D56" s="64" t="str">
        <f>VLOOKUP(A54,'第1区'!$C$3:$J$39,7,0)</f>
        <v>OP</v>
      </c>
      <c r="E56" s="65" t="s">
        <v>76</v>
      </c>
      <c r="F56" s="66">
        <f>VLOOKUP(A54,'第1区'!$C$3:$J$39,6,0)</f>
        <v>0.024999999999999998</v>
      </c>
      <c r="G56" s="71" t="s">
        <v>75</v>
      </c>
      <c r="H56" s="49" t="str">
        <f>VLOOKUP(A54,'第2区'!$C$3:$J$38,7,0)</f>
        <v>OP</v>
      </c>
      <c r="I56" s="50" t="s">
        <v>76</v>
      </c>
      <c r="J56" s="51">
        <f>VLOOKUP(A54,'第2区'!$C$3:$J$38,6,0)</f>
        <v>0.007893518518518525</v>
      </c>
      <c r="K56" s="71" t="s">
        <v>75</v>
      </c>
      <c r="L56" s="49" t="str">
        <f>VLOOKUP(A54,'第3区'!$C$3:$J$39,7,0)</f>
        <v>OP</v>
      </c>
      <c r="M56" s="50" t="s">
        <v>76</v>
      </c>
      <c r="N56" s="51">
        <f>VLOOKUP(A54,'第3区'!$C$3:$J$39,6,0)</f>
        <v>0.02024305555555555</v>
      </c>
      <c r="O56" s="71" t="s">
        <v>75</v>
      </c>
      <c r="P56" s="49" t="str">
        <f>VLOOKUP(A54,'第4区'!$C$3:$J$38,7,0)</f>
        <v>OP</v>
      </c>
      <c r="Q56" s="50" t="s">
        <v>76</v>
      </c>
      <c r="R56" s="51">
        <f>VLOOKUP(A54,'第4区'!$C$3:$J$38,6,0)</f>
        <v>0.0141087962962963</v>
      </c>
      <c r="S56" s="71" t="s">
        <v>75</v>
      </c>
      <c r="T56" s="49" t="str">
        <f>VLOOKUP(A54,'第5区'!$C$3:$J$38,7,0)</f>
        <v>OP</v>
      </c>
      <c r="U56" s="50" t="s">
        <v>76</v>
      </c>
      <c r="V56" s="51">
        <f>VLOOKUP(A54,'第5区'!$C$3:$J$38,6,0)</f>
        <v>0.013622685185185182</v>
      </c>
      <c r="W56" s="71" t="s">
        <v>75</v>
      </c>
      <c r="X56" s="49" t="str">
        <f>VLOOKUP(A54,'第6区'!$C$3:$J$38,7,0)</f>
        <v>OP</v>
      </c>
      <c r="Y56" s="50" t="s">
        <v>76</v>
      </c>
      <c r="Z56" s="51">
        <f>VLOOKUP(A54,'第6区'!$C$3:$J$38,6,0)</f>
        <v>0.019317129629629642</v>
      </c>
      <c r="AA56" s="52"/>
    </row>
    <row r="57" spans="1:29" ht="15" customHeight="1">
      <c r="A57" s="273" t="str">
        <f>'第5区'!C37</f>
        <v>横国大Ｂ</v>
      </c>
      <c r="B57" s="274"/>
      <c r="C57" s="277" t="str">
        <f>VLOOKUP(A57,'第1区'!$C$3:$J$39,4,0)</f>
        <v>河野　駿介</v>
      </c>
      <c r="D57" s="278"/>
      <c r="E57" s="278"/>
      <c r="F57" s="33">
        <f>VLOOKUP(A57,'第1区'!$C$3:$J$39,5,0)</f>
        <v>1</v>
      </c>
      <c r="G57" s="295" t="str">
        <f>VLOOKUP(A57,'第2区'!$C$3:$J$38,4,0)</f>
        <v>藤巻　拓也</v>
      </c>
      <c r="H57" s="296"/>
      <c r="I57" s="296"/>
      <c r="J57" s="47">
        <f>VLOOKUP(A57,'第2区'!$C$3:$J$38,5,0)</f>
        <v>3</v>
      </c>
      <c r="K57" s="270" t="str">
        <f>VLOOKUP(A57,'第3区'!$C$3:$J$39,4,0)</f>
        <v>田中　俊暉</v>
      </c>
      <c r="L57" s="270"/>
      <c r="M57" s="270"/>
      <c r="N57" s="47">
        <f>VLOOKUP(A57,'第3区'!$C$3:$J$39,5,0)</f>
        <v>1</v>
      </c>
      <c r="O57" s="270" t="str">
        <f>VLOOKUP(A57,'第4区'!$C$3:$J$38,4,0)</f>
        <v>渡部　有悟</v>
      </c>
      <c r="P57" s="270"/>
      <c r="Q57" s="270"/>
      <c r="R57" s="47">
        <f>VLOOKUP(A57,'第4区'!$C$3:$J$38,5,0)</f>
        <v>3</v>
      </c>
      <c r="S57" s="270" t="str">
        <f>VLOOKUP(A57,'第5区'!$C$3:$J$38,4,0)</f>
        <v>佐藤　司郎</v>
      </c>
      <c r="T57" s="270"/>
      <c r="U57" s="270"/>
      <c r="V57" s="47">
        <f>VLOOKUP(A57,'第5区'!$C$3:$J$38,5,0)</f>
        <v>2</v>
      </c>
      <c r="W57" s="270" t="str">
        <f>VLOOKUP(A57,'第6区'!$C$3:$J$38,4,0)</f>
        <v>吉原　圭亮</v>
      </c>
      <c r="X57" s="270"/>
      <c r="Y57" s="270"/>
      <c r="Z57" s="47">
        <f>VLOOKUP(A57,'第6区'!$C$3:$J$38,5,0)</f>
        <v>3</v>
      </c>
      <c r="AA57" s="48"/>
      <c r="AB57" s="24"/>
      <c r="AC57" s="5"/>
    </row>
    <row r="58" spans="1:28" ht="15" customHeight="1">
      <c r="A58" s="273"/>
      <c r="B58" s="274"/>
      <c r="C58" s="25" t="s">
        <v>73</v>
      </c>
      <c r="D58" s="26" t="str">
        <f>VLOOKUP(A57,'第1区'!$C$3:$J$39,8,0)</f>
        <v>OP</v>
      </c>
      <c r="E58" s="27" t="s">
        <v>74</v>
      </c>
      <c r="F58" s="28">
        <f>VLOOKUP(A57,'第1区'!$C$3:$J$39,3,0)</f>
        <v>0.02226851851851852</v>
      </c>
      <c r="G58" s="67" t="s">
        <v>73</v>
      </c>
      <c r="H58" s="37" t="str">
        <f>VLOOKUP(A57,'第2区'!$C$3:$J$38,8,0)</f>
        <v>OP</v>
      </c>
      <c r="I58" s="39" t="s">
        <v>74</v>
      </c>
      <c r="J58" s="40">
        <f>VLOOKUP(A57,'第2区'!$C$3:$J$38,3,0)</f>
        <v>0.029409722222222223</v>
      </c>
      <c r="K58" s="67" t="s">
        <v>73</v>
      </c>
      <c r="L58" s="37" t="str">
        <f>VLOOKUP(A57,'第3区'!$C$3:$J$39,8,0)</f>
        <v>OP</v>
      </c>
      <c r="M58" s="39" t="s">
        <v>74</v>
      </c>
      <c r="N58" s="40">
        <f>VLOOKUP(A57,'第3区'!$C$3:$J$39,3,0)</f>
        <v>0.047407407407407405</v>
      </c>
      <c r="O58" s="67" t="s">
        <v>73</v>
      </c>
      <c r="P58" s="37" t="str">
        <f>VLOOKUP(A57,'第4区'!$C$3:$J$38,8,0)</f>
        <v>OP</v>
      </c>
      <c r="Q58" s="39" t="s">
        <v>74</v>
      </c>
      <c r="R58" s="40">
        <f>VLOOKUP(A57,'第4区'!$C$3:$J$38,3,0)</f>
        <v>0.05946759259259259</v>
      </c>
      <c r="S58" s="67" t="s">
        <v>73</v>
      </c>
      <c r="T58" s="37" t="str">
        <f>VLOOKUP(A57,'第5区'!$C$3:$J$38,8,0)</f>
        <v>OP</v>
      </c>
      <c r="U58" s="39" t="s">
        <v>74</v>
      </c>
      <c r="V58" s="40">
        <f>VLOOKUP(A57,'第5区'!$C$3:$J$38,3,0)</f>
        <v>0.07090277777777777</v>
      </c>
      <c r="W58" s="67" t="s">
        <v>73</v>
      </c>
      <c r="X58" s="37" t="str">
        <f>VLOOKUP(A57,'第6区'!$C$3:$J$38,8,0)</f>
        <v>OP</v>
      </c>
      <c r="Y58" s="39" t="s">
        <v>74</v>
      </c>
      <c r="Z58" s="40">
        <f>VLOOKUP(A57,'第6区'!$C$3:$J$38,3,0)</f>
        <v>0.08917824074074075</v>
      </c>
      <c r="AA58" s="41">
        <f>SUM(F59,J59,N59,R59,V59,Z59)</f>
        <v>0.08917824074074075</v>
      </c>
      <c r="AB58" s="24"/>
    </row>
    <row r="59" spans="1:28" ht="15" customHeight="1" thickBot="1">
      <c r="A59" s="275"/>
      <c r="B59" s="276"/>
      <c r="C59" s="70" t="s">
        <v>75</v>
      </c>
      <c r="D59" s="64" t="str">
        <f>VLOOKUP(A57,'第1区'!$C$3:$J$39,7,0)</f>
        <v>OP</v>
      </c>
      <c r="E59" s="65" t="s">
        <v>76</v>
      </c>
      <c r="F59" s="66">
        <f>VLOOKUP(A57,'第1区'!$C$3:$J$39,6,0)</f>
        <v>0.02226851851851852</v>
      </c>
      <c r="G59" s="71" t="s">
        <v>75</v>
      </c>
      <c r="H59" s="49" t="str">
        <f>VLOOKUP(A57,'第2区'!$C$3:$J$38,7,0)</f>
        <v>OP</v>
      </c>
      <c r="I59" s="50" t="s">
        <v>76</v>
      </c>
      <c r="J59" s="51">
        <f>VLOOKUP(A57,'第2区'!$C$3:$J$38,6,0)</f>
        <v>0.007141203703703702</v>
      </c>
      <c r="K59" s="71" t="s">
        <v>75</v>
      </c>
      <c r="L59" s="49" t="str">
        <f>VLOOKUP(A57,'第3区'!$C$3:$J$39,7,0)</f>
        <v>OP</v>
      </c>
      <c r="M59" s="50" t="s">
        <v>76</v>
      </c>
      <c r="N59" s="51">
        <f>VLOOKUP(A57,'第3区'!$C$3:$J$39,6,0)</f>
        <v>0.017997685185185183</v>
      </c>
      <c r="O59" s="71" t="s">
        <v>75</v>
      </c>
      <c r="P59" s="49" t="str">
        <f>VLOOKUP(A57,'第4区'!$C$3:$J$38,7,0)</f>
        <v>OP</v>
      </c>
      <c r="Q59" s="50" t="s">
        <v>76</v>
      </c>
      <c r="R59" s="51">
        <f>VLOOKUP(A57,'第4区'!$C$3:$J$38,6,0)</f>
        <v>0.012060185185185188</v>
      </c>
      <c r="S59" s="71" t="s">
        <v>75</v>
      </c>
      <c r="T59" s="49" t="str">
        <f>VLOOKUP(A57,'第5区'!$C$3:$J$38,7,0)</f>
        <v>OP</v>
      </c>
      <c r="U59" s="50" t="s">
        <v>76</v>
      </c>
      <c r="V59" s="51">
        <f>VLOOKUP(A57,'第5区'!$C$3:$J$38,6,0)</f>
        <v>0.01143518518518518</v>
      </c>
      <c r="W59" s="71" t="s">
        <v>75</v>
      </c>
      <c r="X59" s="49" t="str">
        <f>VLOOKUP(A57,'第6区'!$C$3:$J$38,7,0)</f>
        <v>OP</v>
      </c>
      <c r="Y59" s="50" t="s">
        <v>76</v>
      </c>
      <c r="Z59" s="51">
        <f>VLOOKUP(A57,'第6区'!$C$3:$J$38,6,0)</f>
        <v>0.01827546296296298</v>
      </c>
      <c r="AA59" s="52"/>
      <c r="AB59" s="24"/>
    </row>
    <row r="60" spans="1:28" ht="15" customHeight="1">
      <c r="A60" s="273">
        <f>'第5区'!C38</f>
      </c>
      <c r="B60" s="274"/>
      <c r="C60" s="277">
        <f>VLOOKUP(A60,'第1区'!$C$3:$J$39,4,0)</f>
      </c>
      <c r="D60" s="278"/>
      <c r="E60" s="278"/>
      <c r="F60" s="33">
        <f>VLOOKUP(A60,'第1区'!$C$3:$J$39,5,0)</f>
      </c>
      <c r="G60" s="295">
        <f>VLOOKUP(A60,'第2区'!$C$3:$J$38,4,0)</f>
      </c>
      <c r="H60" s="296"/>
      <c r="I60" s="296"/>
      <c r="J60" s="47">
        <f>VLOOKUP(A60,'第2区'!$C$3:$J$38,5,0)</f>
      </c>
      <c r="K60" s="270" t="e">
        <f>VLOOKUP(A60,'第3区'!$C$3:$J$39,4,0)</f>
        <v>#N/A</v>
      </c>
      <c r="L60" s="270"/>
      <c r="M60" s="270"/>
      <c r="N60" s="47" t="e">
        <f>VLOOKUP(A60,'第3区'!$C$3:$J$39,5,0)</f>
        <v>#N/A</v>
      </c>
      <c r="O60" s="270">
        <f>VLOOKUP(A60,'第4区'!$C$3:$J$38,4,0)</f>
      </c>
      <c r="P60" s="270"/>
      <c r="Q60" s="270"/>
      <c r="R60" s="47">
        <f>VLOOKUP(A60,'第4区'!$C$3:$J$38,5,0)</f>
      </c>
      <c r="S60" s="270">
        <f>VLOOKUP(A60,'第5区'!$C$3:$J$38,4,0)</f>
      </c>
      <c r="T60" s="270"/>
      <c r="U60" s="270"/>
      <c r="V60" s="47">
        <f>VLOOKUP(A60,'第5区'!$C$3:$J$38,5,0)</f>
      </c>
      <c r="W60" s="270">
        <f>VLOOKUP(A60,'第6区'!$C$3:$J$38,4,0)</f>
      </c>
      <c r="X60" s="270"/>
      <c r="Y60" s="270"/>
      <c r="Z60" s="47">
        <f>VLOOKUP(A60,'第6区'!$C$3:$J$38,5,0)</f>
      </c>
      <c r="AA60" s="48"/>
      <c r="AB60" s="24"/>
    </row>
    <row r="61" spans="1:28" ht="15" customHeight="1">
      <c r="A61" s="273"/>
      <c r="B61" s="274"/>
      <c r="C61" s="25" t="s">
        <v>73</v>
      </c>
      <c r="D61" s="26" t="str">
        <f>VLOOKUP(A60,'第1区'!$C$3:$J$39,8,0)</f>
        <v>OP</v>
      </c>
      <c r="E61" s="27" t="s">
        <v>74</v>
      </c>
      <c r="F61" s="28">
        <f>VLOOKUP(A60,'第1区'!$C$3:$J$39,3,0)</f>
        <v>0</v>
      </c>
      <c r="G61" s="67" t="s">
        <v>73</v>
      </c>
      <c r="H61" s="37" t="str">
        <f>VLOOKUP(A60,'第2区'!$C$3:$J$38,8,0)</f>
        <v>OP</v>
      </c>
      <c r="I61" s="39" t="s">
        <v>74</v>
      </c>
      <c r="J61" s="40">
        <f>VLOOKUP(A60,'第2区'!$C$3:$J$38,3,0)</f>
        <v>0</v>
      </c>
      <c r="K61" s="67" t="s">
        <v>73</v>
      </c>
      <c r="L61" s="37" t="e">
        <f>VLOOKUP(A60,'第3区'!$C$3:$J$39,8,0)</f>
        <v>#N/A</v>
      </c>
      <c r="M61" s="39" t="s">
        <v>74</v>
      </c>
      <c r="N61" s="40" t="e">
        <f>VLOOKUP(A60,'第3区'!$C$3:$J$39,3,0)</f>
        <v>#N/A</v>
      </c>
      <c r="O61" s="67" t="s">
        <v>73</v>
      </c>
      <c r="P61" s="37" t="str">
        <f>VLOOKUP(A60,'第4区'!$C$3:$J$38,8,0)</f>
        <v>OP</v>
      </c>
      <c r="Q61" s="39" t="s">
        <v>74</v>
      </c>
      <c r="R61" s="40">
        <f>VLOOKUP(A60,'第4区'!$C$3:$J$38,3,0)</f>
        <v>0</v>
      </c>
      <c r="S61" s="67" t="s">
        <v>73</v>
      </c>
      <c r="T61" s="37" t="str">
        <f>VLOOKUP(A60,'第5区'!$C$3:$J$38,8,0)</f>
        <v>OP</v>
      </c>
      <c r="U61" s="39" t="s">
        <v>74</v>
      </c>
      <c r="V61" s="40">
        <f>VLOOKUP(A60,'第5区'!$C$3:$J$38,3,0)</f>
        <v>0</v>
      </c>
      <c r="W61" s="67" t="s">
        <v>73</v>
      </c>
      <c r="X61" s="37" t="str">
        <f>VLOOKUP(A60,'第6区'!$C$3:$J$38,8,0)</f>
        <v>OP</v>
      </c>
      <c r="Y61" s="39" t="s">
        <v>74</v>
      </c>
      <c r="Z61" s="40">
        <f>VLOOKUP(A60,'第6区'!$C$3:$J$38,3,0)</f>
        <v>0</v>
      </c>
      <c r="AA61" s="41" t="e">
        <f>SUM(F62,J62,N62,R62,V62,Z62)</f>
        <v>#N/A</v>
      </c>
      <c r="AB61" s="24"/>
    </row>
    <row r="62" spans="1:28" ht="15" customHeight="1" thickBot="1">
      <c r="A62" s="275"/>
      <c r="B62" s="276"/>
      <c r="C62" s="70" t="s">
        <v>75</v>
      </c>
      <c r="D62" s="64" t="str">
        <f>VLOOKUP(A60,'第1区'!$C$3:$J$39,7,0)</f>
        <v>OP</v>
      </c>
      <c r="E62" s="65" t="s">
        <v>76</v>
      </c>
      <c r="F62" s="66">
        <f>VLOOKUP(A60,'第1区'!$C$3:$J$39,6,0)</f>
        <v>0</v>
      </c>
      <c r="G62" s="71" t="s">
        <v>75</v>
      </c>
      <c r="H62" s="49" t="str">
        <f>VLOOKUP(A60,'第2区'!$C$3:$J$38,7,0)</f>
        <v>OP</v>
      </c>
      <c r="I62" s="50" t="s">
        <v>76</v>
      </c>
      <c r="J62" s="51">
        <f>VLOOKUP(A60,'第2区'!$C$3:$J$38,6,0)</f>
        <v>0</v>
      </c>
      <c r="K62" s="71" t="s">
        <v>75</v>
      </c>
      <c r="L62" s="49" t="e">
        <f>VLOOKUP(A60,'第3区'!$C$3:$J$39,7,0)</f>
        <v>#N/A</v>
      </c>
      <c r="M62" s="50" t="s">
        <v>76</v>
      </c>
      <c r="N62" s="51" t="e">
        <f>VLOOKUP(A60,'第3区'!$C$3:$J$39,6,0)</f>
        <v>#N/A</v>
      </c>
      <c r="O62" s="71" t="s">
        <v>75</v>
      </c>
      <c r="P62" s="49" t="str">
        <f>VLOOKUP(A60,'第4区'!$C$3:$J$38,7,0)</f>
        <v>OP</v>
      </c>
      <c r="Q62" s="50" t="s">
        <v>76</v>
      </c>
      <c r="R62" s="51" t="e">
        <f>VLOOKUP(A60,'第4区'!$C$3:$J$38,6,0)</f>
        <v>#N/A</v>
      </c>
      <c r="S62" s="71" t="s">
        <v>75</v>
      </c>
      <c r="T62" s="49" t="str">
        <f>VLOOKUP(A60,'第5区'!$C$3:$J$38,7,0)</f>
        <v>OP</v>
      </c>
      <c r="U62" s="50" t="s">
        <v>76</v>
      </c>
      <c r="V62" s="51">
        <f>VLOOKUP(A60,'第5区'!$C$3:$J$38,6,0)</f>
        <v>0</v>
      </c>
      <c r="W62" s="71" t="s">
        <v>75</v>
      </c>
      <c r="X62" s="49" t="str">
        <f>VLOOKUP(A60,'第6区'!$C$3:$J$38,7,0)</f>
        <v>OP</v>
      </c>
      <c r="Y62" s="50" t="s">
        <v>76</v>
      </c>
      <c r="Z62" s="51">
        <f>VLOOKUP(A60,'第6区'!$C$3:$J$38,6,0)</f>
        <v>0</v>
      </c>
      <c r="AA62" s="52"/>
      <c r="AB62" s="24"/>
    </row>
    <row r="63" spans="1:28" ht="15" customHeight="1">
      <c r="A63" s="273">
        <f>'第5区'!C39</f>
      </c>
      <c r="B63" s="274"/>
      <c r="C63" s="277">
        <f>VLOOKUP(A63,'第1区'!$C$3:$J$39,4,0)</f>
      </c>
      <c r="D63" s="278"/>
      <c r="E63" s="278"/>
      <c r="F63" s="33">
        <f>VLOOKUP(A63,'第1区'!$C$3:$J$39,5,0)</f>
      </c>
      <c r="G63" s="295">
        <f>VLOOKUP(A63,'第2区'!$C$3:$J$39,4,0)</f>
      </c>
      <c r="H63" s="296"/>
      <c r="I63" s="296"/>
      <c r="J63" s="47">
        <f>VLOOKUP(A63,'第2区'!$C$3:$J$39,5,0)</f>
      </c>
      <c r="K63" s="270" t="e">
        <f>VLOOKUP(A63,'第3区'!$C$3:$J$40,4,0)</f>
        <v>#N/A</v>
      </c>
      <c r="L63" s="270"/>
      <c r="M63" s="270"/>
      <c r="N63" s="47" t="e">
        <f>VLOOKUP(A63,'第3区'!$C$3:$J$40,5,0)</f>
        <v>#N/A</v>
      </c>
      <c r="O63" s="270">
        <f>VLOOKUP(A63,'第4区'!$C$3:$J$39,4,0)</f>
      </c>
      <c r="P63" s="270"/>
      <c r="Q63" s="270"/>
      <c r="R63" s="47">
        <f>VLOOKUP(A63,'第4区'!$C$3:$J$39,5,0)</f>
      </c>
      <c r="S63" s="270">
        <f>VLOOKUP(A63,'第5区'!$C$3:$J$39,4,0)</f>
      </c>
      <c r="T63" s="270"/>
      <c r="U63" s="270"/>
      <c r="V63" s="47">
        <f>VLOOKUP(A63,'第5区'!$C$3:$J$39,5,0)</f>
      </c>
      <c r="W63" s="295">
        <f>VLOOKUP(A63,'第6区'!$C$3:$J$39,4,0)</f>
      </c>
      <c r="X63" s="296"/>
      <c r="Y63" s="296"/>
      <c r="Z63" s="47">
        <f>VLOOKUP(A63,'第6区'!$C$3:$J$39,5,0)</f>
      </c>
      <c r="AA63" s="48"/>
      <c r="AB63" s="24"/>
    </row>
    <row r="64" spans="1:28" ht="15" customHeight="1">
      <c r="A64" s="273"/>
      <c r="B64" s="274"/>
      <c r="C64" s="25" t="s">
        <v>73</v>
      </c>
      <c r="D64" s="26" t="str">
        <f>VLOOKUP(A63,'第1区'!$C$3:$J$39,8,0)</f>
        <v>OP</v>
      </c>
      <c r="E64" s="27" t="s">
        <v>74</v>
      </c>
      <c r="F64" s="28">
        <f>VLOOKUP(A63,'第1区'!$C$3:$J$39,3,0)</f>
        <v>0</v>
      </c>
      <c r="G64" s="67" t="s">
        <v>73</v>
      </c>
      <c r="H64" s="37" t="str">
        <f>VLOOKUP(A63,'第2区'!$C$3:$J$39,8,0)</f>
        <v>OP</v>
      </c>
      <c r="I64" s="39" t="s">
        <v>74</v>
      </c>
      <c r="J64" s="40">
        <f>VLOOKUP(A63,'第2区'!$C$3:$J$39,3,0)</f>
        <v>0</v>
      </c>
      <c r="K64" s="67" t="s">
        <v>73</v>
      </c>
      <c r="L64" s="37" t="e">
        <f>VLOOKUP(A63,'第3区'!$C$3:$J$40,8,0)</f>
        <v>#N/A</v>
      </c>
      <c r="M64" s="39" t="s">
        <v>74</v>
      </c>
      <c r="N64" s="40" t="e">
        <f>VLOOKUP(A63,'第3区'!$C$3:$J$40,3,0)</f>
        <v>#N/A</v>
      </c>
      <c r="O64" s="67" t="s">
        <v>73</v>
      </c>
      <c r="P64" s="37" t="str">
        <f>VLOOKUP(A63,'第4区'!$C$3:$J$39,8,0)</f>
        <v>OP</v>
      </c>
      <c r="Q64" s="39" t="s">
        <v>74</v>
      </c>
      <c r="R64" s="40">
        <f>VLOOKUP(A63,'第4区'!$C$3:$J$39,3,0)</f>
        <v>0</v>
      </c>
      <c r="S64" s="67" t="s">
        <v>73</v>
      </c>
      <c r="T64" s="37" t="str">
        <f>VLOOKUP(A63,'第5区'!$C$3:$J$39,8,0)</f>
        <v>OP</v>
      </c>
      <c r="U64" s="39" t="s">
        <v>74</v>
      </c>
      <c r="V64" s="40">
        <f>VLOOKUP(A63,'第5区'!$C$3:$J$39,3,0)</f>
        <v>0</v>
      </c>
      <c r="W64" s="67" t="s">
        <v>73</v>
      </c>
      <c r="X64" s="37" t="str">
        <f>VLOOKUP(A63,'第6区'!$C$3:$J$39,8,0)</f>
        <v>OP</v>
      </c>
      <c r="Y64" s="39" t="s">
        <v>74</v>
      </c>
      <c r="Z64" s="40">
        <f>VLOOKUP(A63,'第6区'!$C$3:$J$39,3,0)</f>
        <v>0</v>
      </c>
      <c r="AA64" s="41" t="e">
        <f>SUM(F65,J65,N65,R65,V65,Z65)</f>
        <v>#N/A</v>
      </c>
      <c r="AB64" s="24"/>
    </row>
    <row r="65" spans="1:28" ht="15" customHeight="1" thickBot="1">
      <c r="A65" s="275"/>
      <c r="B65" s="276"/>
      <c r="C65" s="70" t="s">
        <v>75</v>
      </c>
      <c r="D65" s="64" t="str">
        <f>VLOOKUP(A63,'第1区'!$C$3:$J$39,7,0)</f>
        <v>OP</v>
      </c>
      <c r="E65" s="65" t="s">
        <v>76</v>
      </c>
      <c r="F65" s="66">
        <f>VLOOKUP(A63,'第1区'!$C$3:$J$39,6,0)</f>
        <v>0</v>
      </c>
      <c r="G65" s="71" t="s">
        <v>75</v>
      </c>
      <c r="H65" s="49" t="str">
        <f>VLOOKUP(A63,'第2区'!$C$3:$J$39,7,0)</f>
        <v>OP</v>
      </c>
      <c r="I65" s="50" t="s">
        <v>76</v>
      </c>
      <c r="J65" s="51">
        <f>VLOOKUP(A63,'第2区'!$C$3:$J$39,6,0)</f>
        <v>0</v>
      </c>
      <c r="K65" s="71" t="s">
        <v>75</v>
      </c>
      <c r="L65" s="49" t="e">
        <f>VLOOKUP(A63,'第3区'!$C$3:$J$40,7,0)</f>
        <v>#N/A</v>
      </c>
      <c r="M65" s="50" t="s">
        <v>76</v>
      </c>
      <c r="N65" s="51" t="e">
        <f>VLOOKUP(A63,'第3区'!$C$3:$J$40,6,0)</f>
        <v>#N/A</v>
      </c>
      <c r="O65" s="71" t="s">
        <v>75</v>
      </c>
      <c r="P65" s="49" t="str">
        <f>VLOOKUP(A63,'第4区'!$C$3:$J$39,7,0)</f>
        <v>OP</v>
      </c>
      <c r="Q65" s="50" t="s">
        <v>76</v>
      </c>
      <c r="R65" s="51" t="e">
        <f>VLOOKUP(A63,'第4区'!$C$3:$J$39,6,0)</f>
        <v>#N/A</v>
      </c>
      <c r="S65" s="71" t="s">
        <v>75</v>
      </c>
      <c r="T65" s="49" t="str">
        <f>VLOOKUP(A63,'第5区'!$C$3:$J$39,7,0)</f>
        <v>OP</v>
      </c>
      <c r="U65" s="50" t="s">
        <v>76</v>
      </c>
      <c r="V65" s="51">
        <f>VLOOKUP(A63,'第5区'!$C$3:$J$39,6,0)</f>
        <v>0</v>
      </c>
      <c r="W65" s="71" t="s">
        <v>75</v>
      </c>
      <c r="X65" s="49" t="str">
        <f>VLOOKUP(A63,'第6区'!$C$3:$J$39,7,0)</f>
        <v>OP</v>
      </c>
      <c r="Y65" s="50" t="s">
        <v>76</v>
      </c>
      <c r="Z65" s="51">
        <f>VLOOKUP(A63,'第6区'!$C$3:$J$39,6,0)</f>
        <v>0</v>
      </c>
      <c r="AA65" s="52"/>
      <c r="AB65" s="24"/>
    </row>
    <row r="66" spans="1:28" ht="1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</row>
    <row r="67" spans="1:28" ht="1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</row>
    <row r="68" spans="1:28" ht="1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</row>
    <row r="69" spans="1:28" ht="1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</row>
    <row r="70" spans="1:28" ht="1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</row>
    <row r="71" spans="1:28" ht="1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</row>
    <row r="72" spans="1:28" ht="1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</row>
    <row r="73" spans="1:28" ht="1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</row>
    <row r="74" spans="1:28" ht="1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</row>
    <row r="75" spans="1:28" ht="1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</row>
    <row r="76" spans="1:28" ht="1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</row>
    <row r="77" spans="1:28" ht="1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</row>
    <row r="78" spans="1:28" ht="1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</row>
    <row r="79" spans="1:28" ht="1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</row>
    <row r="80" spans="1:28" ht="1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</row>
    <row r="81" spans="1:29" ht="1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5"/>
    </row>
    <row r="82" spans="1:29" ht="1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5"/>
    </row>
    <row r="83" spans="1:29" ht="1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19"/>
    </row>
    <row r="84" spans="1:29" ht="1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19"/>
    </row>
    <row r="85" spans="1:29" ht="1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19"/>
    </row>
    <row r="86" spans="1:29" ht="1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19"/>
    </row>
    <row r="87" spans="1:29" ht="1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19"/>
    </row>
    <row r="88" spans="1:29" ht="1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5"/>
    </row>
    <row r="89" spans="1:29" ht="1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5"/>
    </row>
    <row r="90" spans="1:29" ht="1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5"/>
    </row>
    <row r="91" spans="1:28" ht="1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</row>
    <row r="92" spans="1:28" ht="1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</row>
    <row r="93" spans="1:28" ht="1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</row>
    <row r="94" spans="1:28" ht="1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</row>
    <row r="95" spans="1:28" ht="1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</row>
    <row r="96" spans="1:28" ht="1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</row>
    <row r="97" spans="1:28" ht="1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</row>
    <row r="98" spans="1:28" ht="1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</row>
    <row r="99" spans="1:28" ht="1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</row>
    <row r="100" spans="1:28" ht="1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</row>
    <row r="101" spans="1:28" ht="1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</row>
    <row r="102" spans="1:28" ht="1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</row>
    <row r="103" spans="1:28" ht="1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</row>
    <row r="104" spans="1:28" ht="1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</row>
    <row r="105" spans="1:28" ht="14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</row>
    <row r="106" spans="1:28" ht="14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</row>
    <row r="107" spans="1:28" ht="14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</row>
    <row r="108" spans="1:28" ht="14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</row>
    <row r="109" spans="1:28" ht="14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</row>
    <row r="110" spans="1:28" ht="14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</row>
    <row r="111" spans="1:28" ht="14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</row>
    <row r="112" spans="1:28" ht="14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</row>
    <row r="113" spans="1:28" ht="14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</row>
    <row r="114" spans="1:28" ht="14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</row>
    <row r="115" spans="1:28" ht="14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</row>
    <row r="116" spans="1:28" ht="14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</row>
    <row r="117" spans="1:28" ht="14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</row>
    <row r="118" spans="1:28" ht="14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</row>
    <row r="119" spans="1:28" ht="14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</row>
    <row r="120" spans="1:28" ht="14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</row>
    <row r="121" spans="1:28" ht="14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</row>
    <row r="122" spans="1:28" ht="14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</row>
    <row r="123" spans="1:28" ht="14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</row>
    <row r="124" spans="1:28" ht="14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</row>
    <row r="125" spans="1:28" ht="14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</row>
    <row r="126" spans="1:28" ht="14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</row>
    <row r="127" spans="1:28" ht="14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</row>
    <row r="128" spans="1:28" ht="14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</row>
    <row r="129" spans="1:28" ht="14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</row>
    <row r="130" spans="1:28" ht="14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</row>
    <row r="131" spans="1:28" ht="14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</row>
    <row r="132" spans="1:28" ht="14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</row>
    <row r="133" spans="1:28" ht="14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</row>
    <row r="134" spans="1:28" ht="14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</row>
    <row r="135" spans="1:28" ht="14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</row>
    <row r="136" spans="1:28" ht="14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</row>
    <row r="137" spans="1:28" ht="14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</row>
    <row r="138" spans="1:28" ht="14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</row>
    <row r="139" spans="1:28" ht="14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</row>
    <row r="140" spans="1:28" ht="14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</row>
    <row r="141" spans="1:28" ht="14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</row>
    <row r="142" spans="1:28" ht="14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</row>
    <row r="143" spans="1:28" ht="14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</row>
    <row r="144" spans="1:28" ht="14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</row>
    <row r="145" spans="1:28" ht="14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</row>
    <row r="146" spans="1:28" ht="14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</row>
    <row r="147" spans="1:28" ht="14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</row>
    <row r="148" spans="1:28" ht="14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</row>
    <row r="149" spans="1:28" ht="14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</row>
    <row r="150" spans="1:28" ht="14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</row>
    <row r="151" spans="1:28" ht="14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</row>
    <row r="152" spans="1:28" ht="14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</row>
    <row r="153" spans="1:28" ht="14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</row>
    <row r="154" spans="1:28" ht="14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</row>
    <row r="155" spans="1:28" ht="14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</row>
    <row r="156" spans="1:28" ht="14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</row>
    <row r="157" spans="1:28" ht="14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</row>
    <row r="158" spans="1:28" ht="14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</row>
    <row r="159" spans="1:28" ht="14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</row>
    <row r="160" spans="1:28" ht="14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</row>
    <row r="161" spans="1:28" ht="14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</row>
    <row r="162" spans="1:28" ht="14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</row>
    <row r="163" spans="1:28" ht="14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</row>
    <row r="164" spans="1:28" ht="14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</row>
    <row r="165" spans="1:28" ht="14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</row>
    <row r="166" spans="1:28" ht="14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</row>
    <row r="167" spans="1:28" ht="14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</row>
    <row r="168" spans="1:28" ht="14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</row>
    <row r="169" ht="14.25">
      <c r="AB169" s="24"/>
    </row>
    <row r="170" ht="14.25">
      <c r="AB170" s="24"/>
    </row>
    <row r="171" ht="14.25">
      <c r="AB171" s="24"/>
    </row>
    <row r="172" ht="14.25">
      <c r="AB172" s="24"/>
    </row>
    <row r="173" ht="14.25">
      <c r="AB173" s="24"/>
    </row>
    <row r="174" ht="14.25">
      <c r="AB174" s="24"/>
    </row>
    <row r="175" ht="14.25">
      <c r="AB175" s="24"/>
    </row>
    <row r="176" ht="14.25">
      <c r="AB176" s="24"/>
    </row>
    <row r="177" ht="14.25">
      <c r="AB177" s="24"/>
    </row>
    <row r="178" ht="14.25">
      <c r="AB178" s="24"/>
    </row>
    <row r="179" ht="14.25">
      <c r="AB179" s="24"/>
    </row>
    <row r="180" ht="14.25">
      <c r="AB180" s="24"/>
    </row>
    <row r="181" ht="14.25">
      <c r="AB181" s="24"/>
    </row>
    <row r="182" ht="14.25">
      <c r="AB182" s="24"/>
    </row>
    <row r="183" ht="14.25">
      <c r="AB183" s="24"/>
    </row>
    <row r="184" ht="14.25">
      <c r="AB184" s="24"/>
    </row>
    <row r="185" ht="14.25">
      <c r="AB185" s="24"/>
    </row>
    <row r="186" ht="14.25">
      <c r="AB186" s="24"/>
    </row>
    <row r="187" ht="14.25">
      <c r="AB187" s="24"/>
    </row>
    <row r="188" ht="14.25">
      <c r="AB188" s="24"/>
    </row>
    <row r="189" ht="14.25">
      <c r="AB189" s="24"/>
    </row>
    <row r="190" ht="14.25">
      <c r="AB190" s="24"/>
    </row>
    <row r="191" ht="14.25">
      <c r="AB191" s="24"/>
    </row>
    <row r="192" ht="14.25">
      <c r="AB192" s="24"/>
    </row>
    <row r="193" ht="14.25">
      <c r="AB193" s="24"/>
    </row>
    <row r="194" ht="14.25">
      <c r="AB194" s="24"/>
    </row>
    <row r="195" ht="14.25">
      <c r="AB195" s="24"/>
    </row>
    <row r="196" ht="14.25">
      <c r="AB196" s="24"/>
    </row>
    <row r="197" ht="14.25">
      <c r="AB197" s="24"/>
    </row>
    <row r="198" ht="14.25">
      <c r="AB198" s="24"/>
    </row>
    <row r="199" ht="14.25">
      <c r="AB199" s="24"/>
    </row>
    <row r="200" ht="14.25">
      <c r="AB200" s="24"/>
    </row>
    <row r="201" ht="14.25">
      <c r="AB201" s="24"/>
    </row>
    <row r="202" ht="14.25">
      <c r="AB202" s="24"/>
    </row>
    <row r="203" ht="14.25">
      <c r="AB203" s="24"/>
    </row>
    <row r="204" ht="14.25">
      <c r="AB204" s="24"/>
    </row>
    <row r="205" ht="14.25">
      <c r="AB205" s="24"/>
    </row>
    <row r="206" ht="14.25">
      <c r="AB206" s="24"/>
    </row>
    <row r="207" ht="14.25">
      <c r="AB207" s="24"/>
    </row>
    <row r="208" ht="14.25">
      <c r="AB208" s="24"/>
    </row>
    <row r="209" ht="14.25">
      <c r="AB209" s="24"/>
    </row>
    <row r="210" ht="14.25">
      <c r="AB210" s="24"/>
    </row>
    <row r="211" ht="14.25">
      <c r="AB211" s="24"/>
    </row>
    <row r="212" ht="14.25">
      <c r="AB212" s="24"/>
    </row>
    <row r="213" ht="14.25">
      <c r="AB213" s="24"/>
    </row>
    <row r="214" ht="14.25">
      <c r="AB214" s="24"/>
    </row>
    <row r="215" ht="14.25">
      <c r="AB215" s="24"/>
    </row>
    <row r="216" ht="14.25">
      <c r="AB216" s="24"/>
    </row>
    <row r="217" ht="14.25">
      <c r="AB217" s="24"/>
    </row>
    <row r="218" ht="14.25">
      <c r="AB218" s="24"/>
    </row>
    <row r="219" ht="14.25">
      <c r="AB219" s="24"/>
    </row>
  </sheetData>
  <sheetProtection/>
  <mergeCells count="154">
    <mergeCell ref="O63:Q63"/>
    <mergeCell ref="S63:U63"/>
    <mergeCell ref="W63:Y63"/>
    <mergeCell ref="A63:B65"/>
    <mergeCell ref="C63:E63"/>
    <mergeCell ref="G63:I63"/>
    <mergeCell ref="K63:M63"/>
    <mergeCell ref="S57:U57"/>
    <mergeCell ref="W57:Y57"/>
    <mergeCell ref="A60:B62"/>
    <mergeCell ref="C60:E60"/>
    <mergeCell ref="G60:I60"/>
    <mergeCell ref="K60:M60"/>
    <mergeCell ref="O60:Q60"/>
    <mergeCell ref="S60:U60"/>
    <mergeCell ref="W60:Y60"/>
    <mergeCell ref="W54:Y54"/>
    <mergeCell ref="W42:Y42"/>
    <mergeCell ref="W45:Y45"/>
    <mergeCell ref="W48:Y48"/>
    <mergeCell ref="W51:Y51"/>
    <mergeCell ref="A57:B59"/>
    <mergeCell ref="C57:E57"/>
    <mergeCell ref="G57:I57"/>
    <mergeCell ref="K57:M57"/>
    <mergeCell ref="O57:Q57"/>
    <mergeCell ref="O54:Q54"/>
    <mergeCell ref="S42:U42"/>
    <mergeCell ref="S45:U45"/>
    <mergeCell ref="S48:U48"/>
    <mergeCell ref="S51:U51"/>
    <mergeCell ref="S54:U54"/>
    <mergeCell ref="O42:Q42"/>
    <mergeCell ref="O45:Q45"/>
    <mergeCell ref="O48:Q48"/>
    <mergeCell ref="O51:Q51"/>
    <mergeCell ref="G54:I54"/>
    <mergeCell ref="K42:M42"/>
    <mergeCell ref="K45:M45"/>
    <mergeCell ref="K48:M48"/>
    <mergeCell ref="K51:M51"/>
    <mergeCell ref="K54:M54"/>
    <mergeCell ref="G42:I42"/>
    <mergeCell ref="G45:I45"/>
    <mergeCell ref="G48:I48"/>
    <mergeCell ref="G51:I51"/>
    <mergeCell ref="A54:B56"/>
    <mergeCell ref="C42:E42"/>
    <mergeCell ref="C45:E45"/>
    <mergeCell ref="C48:E48"/>
    <mergeCell ref="C51:E51"/>
    <mergeCell ref="C54:E54"/>
    <mergeCell ref="A42:B44"/>
    <mergeCell ref="A45:B47"/>
    <mergeCell ref="A48:B50"/>
    <mergeCell ref="A51:B53"/>
    <mergeCell ref="W36:Y36"/>
    <mergeCell ref="W39:Y39"/>
    <mergeCell ref="W21:Y21"/>
    <mergeCell ref="W24:Y24"/>
    <mergeCell ref="W27:Y27"/>
    <mergeCell ref="W30:Y30"/>
    <mergeCell ref="W6:Y6"/>
    <mergeCell ref="W9:Y9"/>
    <mergeCell ref="W12:Y12"/>
    <mergeCell ref="W15:Y15"/>
    <mergeCell ref="W18:Y18"/>
    <mergeCell ref="W33:Y33"/>
    <mergeCell ref="A1:AA1"/>
    <mergeCell ref="A2:AA2"/>
    <mergeCell ref="C4:F4"/>
    <mergeCell ref="C5:F5"/>
    <mergeCell ref="G4:J4"/>
    <mergeCell ref="G5:J5"/>
    <mergeCell ref="W4:Z4"/>
    <mergeCell ref="W5:Z5"/>
    <mergeCell ref="O4:R4"/>
    <mergeCell ref="S4:V4"/>
    <mergeCell ref="S5:V5"/>
    <mergeCell ref="O5:R5"/>
    <mergeCell ref="K4:N4"/>
    <mergeCell ref="K5:N5"/>
    <mergeCell ref="O12:Q12"/>
    <mergeCell ref="O6:Q6"/>
    <mergeCell ref="O15:Q15"/>
    <mergeCell ref="S15:U15"/>
    <mergeCell ref="S12:U12"/>
    <mergeCell ref="G12:I12"/>
    <mergeCell ref="G6:I6"/>
    <mergeCell ref="S6:U6"/>
    <mergeCell ref="S9:U9"/>
    <mergeCell ref="A12:B14"/>
    <mergeCell ref="C12:E12"/>
    <mergeCell ref="K12:M12"/>
    <mergeCell ref="A15:B17"/>
    <mergeCell ref="C15:E15"/>
    <mergeCell ref="G15:I15"/>
    <mergeCell ref="K15:M15"/>
    <mergeCell ref="A21:B23"/>
    <mergeCell ref="C21:E21"/>
    <mergeCell ref="G21:I21"/>
    <mergeCell ref="K21:M21"/>
    <mergeCell ref="A18:B20"/>
    <mergeCell ref="C18:E18"/>
    <mergeCell ref="G18:I18"/>
    <mergeCell ref="K18:M18"/>
    <mergeCell ref="O18:Q18"/>
    <mergeCell ref="S18:U18"/>
    <mergeCell ref="O21:Q21"/>
    <mergeCell ref="S21:U21"/>
    <mergeCell ref="O24:Q24"/>
    <mergeCell ref="S24:U24"/>
    <mergeCell ref="O27:Q27"/>
    <mergeCell ref="S27:U27"/>
    <mergeCell ref="A24:B26"/>
    <mergeCell ref="C24:E24"/>
    <mergeCell ref="A27:B29"/>
    <mergeCell ref="C27:E27"/>
    <mergeCell ref="G27:I27"/>
    <mergeCell ref="K27:M27"/>
    <mergeCell ref="G24:I24"/>
    <mergeCell ref="K24:M24"/>
    <mergeCell ref="A33:B35"/>
    <mergeCell ref="C33:E33"/>
    <mergeCell ref="G33:I33"/>
    <mergeCell ref="K33:M33"/>
    <mergeCell ref="A30:B32"/>
    <mergeCell ref="C30:E30"/>
    <mergeCell ref="G30:I30"/>
    <mergeCell ref="K30:M30"/>
    <mergeCell ref="O30:Q30"/>
    <mergeCell ref="S30:U30"/>
    <mergeCell ref="O33:Q33"/>
    <mergeCell ref="S33:U33"/>
    <mergeCell ref="O36:Q36"/>
    <mergeCell ref="S36:U36"/>
    <mergeCell ref="O39:Q39"/>
    <mergeCell ref="S39:U39"/>
    <mergeCell ref="A36:B38"/>
    <mergeCell ref="C36:E36"/>
    <mergeCell ref="A39:B41"/>
    <mergeCell ref="C39:E39"/>
    <mergeCell ref="G39:I39"/>
    <mergeCell ref="K39:M39"/>
    <mergeCell ref="G36:I36"/>
    <mergeCell ref="K36:M36"/>
    <mergeCell ref="A6:B8"/>
    <mergeCell ref="C6:E6"/>
    <mergeCell ref="K6:M6"/>
    <mergeCell ref="O9:Q9"/>
    <mergeCell ref="A9:B11"/>
    <mergeCell ref="C9:E9"/>
    <mergeCell ref="G9:I9"/>
    <mergeCell ref="K9:M9"/>
  </mergeCells>
  <printOptions horizontalCentered="1"/>
  <pageMargins left="0.1968503937007874" right="0.1968503937007874" top="0.1968503937007874" bottom="0.1968503937007874" header="0.5118110236220472" footer="0.511811023622047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39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9.75390625" style="15" bestFit="1" customWidth="1"/>
    <col min="2" max="2" width="6.00390625" style="16" customWidth="1"/>
    <col min="3" max="3" width="15.625" style="15" customWidth="1"/>
    <col min="4" max="5" width="11.50390625" style="15" customWidth="1"/>
    <col min="6" max="6" width="13.875" style="15" bestFit="1" customWidth="1"/>
    <col min="7" max="7" width="7.125" style="16" customWidth="1"/>
    <col min="8" max="8" width="10.875" style="15" bestFit="1" customWidth="1"/>
    <col min="9" max="9" width="9.75390625" style="16" bestFit="1" customWidth="1"/>
    <col min="10" max="10" width="9.75390625" style="15" bestFit="1" customWidth="1"/>
    <col min="11" max="16384" width="9.00390625" style="15" customWidth="1"/>
  </cols>
  <sheetData>
    <row r="1" spans="1:9" ht="26.2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</row>
    <row r="2" spans="1:9" s="16" customFormat="1" ht="13.5">
      <c r="A2" s="14" t="s">
        <v>9</v>
      </c>
      <c r="B2" s="14" t="s">
        <v>37</v>
      </c>
      <c r="C2" s="14" t="s">
        <v>10</v>
      </c>
      <c r="D2" s="14" t="s">
        <v>15</v>
      </c>
      <c r="E2" s="14" t="s">
        <v>16</v>
      </c>
      <c r="F2" s="14" t="s">
        <v>11</v>
      </c>
      <c r="G2" s="14" t="s">
        <v>12</v>
      </c>
      <c r="H2" s="14" t="s">
        <v>13</v>
      </c>
      <c r="I2" s="14" t="s">
        <v>14</v>
      </c>
    </row>
    <row r="3" spans="1:10" s="305" customFormat="1" ht="13.5">
      <c r="A3" s="299">
        <f>RANK(E3,$E$3:$E$19,1)</f>
        <v>7</v>
      </c>
      <c r="B3" s="300" t="s">
        <v>326</v>
      </c>
      <c r="C3" s="301" t="str">
        <f>IF(B3=0,"",VLOOKUP(B3,エントリー!$A$3:$D$374,4,0))</f>
        <v>茨城大</v>
      </c>
      <c r="D3" s="302">
        <v>0</v>
      </c>
      <c r="E3" s="303">
        <v>0.021458333333333333</v>
      </c>
      <c r="F3" s="299" t="str">
        <f>IF(B3=0,"",VLOOKUP(B3,エントリー!$A$3:$D$374,2,0))</f>
        <v>金田　祐輔</v>
      </c>
      <c r="G3" s="299">
        <f>IF(B3=0,"",VLOOKUP(B3,エントリー!$A$3:$D$374,3,0))</f>
        <v>1</v>
      </c>
      <c r="H3" s="303">
        <f>E3-D3</f>
        <v>0.021458333333333333</v>
      </c>
      <c r="I3" s="299">
        <f aca="true" t="shared" si="0" ref="I3:I19">RANK(H3,$H$3:$H$19,1)</f>
        <v>7</v>
      </c>
      <c r="J3" s="304">
        <f>A3</f>
        <v>7</v>
      </c>
    </row>
    <row r="4" spans="1:10" s="305" customFormat="1" ht="13.5">
      <c r="A4" s="299">
        <f aca="true" t="shared" si="1" ref="A4:A19">RANK(E4,$E$3:$E$19,1)</f>
        <v>6</v>
      </c>
      <c r="B4" s="300" t="s">
        <v>328</v>
      </c>
      <c r="C4" s="301" t="str">
        <f>IF(B4=0,"",VLOOKUP(B4,エントリー!$A$3:$D$374,4,0))</f>
        <v>宇大</v>
      </c>
      <c r="D4" s="302">
        <v>0</v>
      </c>
      <c r="E4" s="303">
        <v>0.021284722222222222</v>
      </c>
      <c r="F4" s="299" t="str">
        <f>IF(B4=0,"",VLOOKUP(B4,エントリー!$A$3:$D$374,2,0))</f>
        <v>郡司　康平</v>
      </c>
      <c r="G4" s="299">
        <f>IF(B4=0,"",VLOOKUP(B4,エントリー!$A$3:$D$374,3,0))</f>
        <v>1</v>
      </c>
      <c r="H4" s="303">
        <f aca="true" t="shared" si="2" ref="H4:H12">E4-D4</f>
        <v>0.021284722222222222</v>
      </c>
      <c r="I4" s="299">
        <f t="shared" si="0"/>
        <v>6</v>
      </c>
      <c r="J4" s="304">
        <f>A4</f>
        <v>6</v>
      </c>
    </row>
    <row r="5" spans="1:10" s="305" customFormat="1" ht="13.5">
      <c r="A5" s="299">
        <f t="shared" si="1"/>
        <v>16</v>
      </c>
      <c r="B5" s="300" t="s">
        <v>330</v>
      </c>
      <c r="C5" s="301" t="str">
        <f>IF(B5=0,"",VLOOKUP(B5,エントリー!$A$3:$D$374,4,0))</f>
        <v>群馬大</v>
      </c>
      <c r="D5" s="302">
        <v>0</v>
      </c>
      <c r="E5" s="303">
        <v>0.022685185185185183</v>
      </c>
      <c r="F5" s="299" t="str">
        <f>IF(B5=0,"",VLOOKUP(B5,エントリー!$A$3:$D$374,2,0))</f>
        <v>荒木　啓至</v>
      </c>
      <c r="G5" s="299">
        <f>IF(B5=0,"",VLOOKUP(B5,エントリー!$A$3:$D$374,3,0))</f>
        <v>1</v>
      </c>
      <c r="H5" s="303">
        <f t="shared" si="2"/>
        <v>0.022685185185185183</v>
      </c>
      <c r="I5" s="299">
        <f t="shared" si="0"/>
        <v>16</v>
      </c>
      <c r="J5" s="304">
        <f aca="true" t="shared" si="3" ref="J5:J12">A5</f>
        <v>16</v>
      </c>
    </row>
    <row r="6" spans="1:10" s="305" customFormat="1" ht="13.5">
      <c r="A6" s="299">
        <f t="shared" si="1"/>
        <v>14</v>
      </c>
      <c r="B6" s="300" t="s">
        <v>332</v>
      </c>
      <c r="C6" s="301" t="str">
        <f>IF(B6=0,"",VLOOKUP(B6,エントリー!$A$3:$D$374,4,0))</f>
        <v>埼玉大</v>
      </c>
      <c r="D6" s="302">
        <v>0</v>
      </c>
      <c r="E6" s="303">
        <v>0.022291666666666668</v>
      </c>
      <c r="F6" s="299" t="str">
        <f>IF(B6=0,"",VLOOKUP(B6,エントリー!$A$3:$D$374,2,0))</f>
        <v>稲葉　伸正</v>
      </c>
      <c r="G6" s="299">
        <f>IF(B6=0,"",VLOOKUP(B6,エントリー!$A$3:$D$374,3,0))</f>
        <v>4</v>
      </c>
      <c r="H6" s="303">
        <f t="shared" si="2"/>
        <v>0.022291666666666668</v>
      </c>
      <c r="I6" s="299">
        <f t="shared" si="0"/>
        <v>14</v>
      </c>
      <c r="J6" s="304">
        <f t="shared" si="3"/>
        <v>14</v>
      </c>
    </row>
    <row r="7" spans="1:10" s="305" customFormat="1" ht="13.5">
      <c r="A7" s="299">
        <f t="shared" si="1"/>
        <v>2</v>
      </c>
      <c r="B7" s="300" t="s">
        <v>334</v>
      </c>
      <c r="C7" s="301" t="str">
        <f>IF(B7=0,"",VLOOKUP(B7,エントリー!$A$3:$D$374,4,0))</f>
        <v>首都大</v>
      </c>
      <c r="D7" s="302">
        <v>0</v>
      </c>
      <c r="E7" s="303">
        <v>0.020995370370370373</v>
      </c>
      <c r="F7" s="299" t="str">
        <f>IF(B7=0,"",VLOOKUP(B7,エントリー!$A$3:$D$374,2,0))</f>
        <v>服部　俊</v>
      </c>
      <c r="G7" s="299">
        <f>IF(B7=0,"",VLOOKUP(B7,エントリー!$A$3:$D$374,3,0))</f>
        <v>2</v>
      </c>
      <c r="H7" s="303">
        <f t="shared" si="2"/>
        <v>0.020995370370370373</v>
      </c>
      <c r="I7" s="299">
        <f t="shared" si="0"/>
        <v>2</v>
      </c>
      <c r="J7" s="304">
        <f t="shared" si="3"/>
        <v>2</v>
      </c>
    </row>
    <row r="8" spans="1:10" s="305" customFormat="1" ht="13.5">
      <c r="A8" s="299">
        <f t="shared" si="1"/>
        <v>4</v>
      </c>
      <c r="B8" s="300" t="s">
        <v>336</v>
      </c>
      <c r="C8" s="301" t="str">
        <f>IF(B8=0,"",VLOOKUP(B8,エントリー!$A$3:$D$374,4,0))</f>
        <v>信州大</v>
      </c>
      <c r="D8" s="302">
        <v>0</v>
      </c>
      <c r="E8" s="303">
        <v>0.021157407407407406</v>
      </c>
      <c r="F8" s="299" t="str">
        <f>IF(B8=0,"",VLOOKUP(B8,エントリー!$A$3:$D$374,2,0))</f>
        <v>大野  雄揮</v>
      </c>
      <c r="G8" s="299">
        <f>IF(B8=0,"",VLOOKUP(B8,エントリー!$A$3:$D$374,3,0))</f>
        <v>1</v>
      </c>
      <c r="H8" s="303">
        <f t="shared" si="2"/>
        <v>0.021157407407407406</v>
      </c>
      <c r="I8" s="299">
        <f t="shared" si="0"/>
        <v>4</v>
      </c>
      <c r="J8" s="304">
        <f t="shared" si="3"/>
        <v>4</v>
      </c>
    </row>
    <row r="9" spans="1:10" s="305" customFormat="1" ht="13.5">
      <c r="A9" s="299">
        <f t="shared" si="1"/>
        <v>15</v>
      </c>
      <c r="B9" s="300" t="s">
        <v>338</v>
      </c>
      <c r="C9" s="301" t="str">
        <f>IF(B9=0,"",VLOOKUP(B9,エントリー!$A$3:$D$374,4,0))</f>
        <v>高経大</v>
      </c>
      <c r="D9" s="302">
        <v>0</v>
      </c>
      <c r="E9" s="303">
        <v>0.02245370370370371</v>
      </c>
      <c r="F9" s="299" t="str">
        <f>IF(B9=0,"",VLOOKUP(B9,エントリー!$A$3:$D$374,2,0))</f>
        <v>川内　鴻輝</v>
      </c>
      <c r="G9" s="299">
        <f>IF(B9=0,"",VLOOKUP(B9,エントリー!$A$3:$D$374,3,0))</f>
        <v>1</v>
      </c>
      <c r="H9" s="303">
        <f t="shared" si="2"/>
        <v>0.02245370370370371</v>
      </c>
      <c r="I9" s="299">
        <f t="shared" si="0"/>
        <v>15</v>
      </c>
      <c r="J9" s="304">
        <f t="shared" si="3"/>
        <v>15</v>
      </c>
    </row>
    <row r="10" spans="1:10" s="305" customFormat="1" ht="13.5">
      <c r="A10" s="299">
        <f t="shared" si="1"/>
        <v>10</v>
      </c>
      <c r="B10" s="300" t="s">
        <v>340</v>
      </c>
      <c r="C10" s="301" t="str">
        <f>IF(B10=0,"",VLOOKUP(B10,エントリー!$A$3:$D$374,4,0))</f>
        <v>千葉大</v>
      </c>
      <c r="D10" s="302">
        <v>0</v>
      </c>
      <c r="E10" s="303">
        <v>0.021550925925925928</v>
      </c>
      <c r="F10" s="299" t="str">
        <f>IF(B10=0,"",VLOOKUP(B10,エントリー!$A$3:$D$374,2,0))</f>
        <v>佐川　将暢</v>
      </c>
      <c r="G10" s="299">
        <f>IF(B10=0,"",VLOOKUP(B10,エントリー!$A$3:$D$374,3,0))</f>
        <v>1</v>
      </c>
      <c r="H10" s="303">
        <f t="shared" si="2"/>
        <v>0.021550925925925928</v>
      </c>
      <c r="I10" s="299">
        <f t="shared" si="0"/>
        <v>10</v>
      </c>
      <c r="J10" s="304">
        <f t="shared" si="3"/>
        <v>10</v>
      </c>
    </row>
    <row r="11" spans="1:10" s="305" customFormat="1" ht="13.5">
      <c r="A11" s="299" t="e">
        <f t="shared" si="1"/>
        <v>#N/A</v>
      </c>
      <c r="B11" s="300" t="s">
        <v>342</v>
      </c>
      <c r="C11" s="306" t="str">
        <f>IF(B11=0,"",VLOOKUP(B11,エントリー!$A$3:$D$374,4,0))</f>
        <v>電通大</v>
      </c>
      <c r="D11" s="302">
        <v>0</v>
      </c>
      <c r="E11" s="303"/>
      <c r="F11" s="299" t="str">
        <f>IF(B11=0,"",VLOOKUP(B11,エントリー!$A$3:$D$374,2,0))</f>
        <v>生田　晴己</v>
      </c>
      <c r="G11" s="299">
        <f>IF(B11=0,"",VLOOKUP(B11,エントリー!$A$3:$D$374,3,0))</f>
        <v>3</v>
      </c>
      <c r="H11" s="303"/>
      <c r="I11" s="299" t="e">
        <f t="shared" si="0"/>
        <v>#N/A</v>
      </c>
      <c r="J11" s="304" t="e">
        <f t="shared" si="3"/>
        <v>#N/A</v>
      </c>
    </row>
    <row r="12" spans="1:10" s="305" customFormat="1" ht="13.5">
      <c r="A12" s="299">
        <f t="shared" si="1"/>
        <v>13</v>
      </c>
      <c r="B12" s="300" t="s">
        <v>344</v>
      </c>
      <c r="C12" s="301" t="str">
        <f>IF(B12=0,"",VLOOKUP(B12,エントリー!$A$3:$D$374,4,0))</f>
        <v>東外大</v>
      </c>
      <c r="D12" s="302">
        <v>0</v>
      </c>
      <c r="E12" s="303">
        <v>0.021886574074074072</v>
      </c>
      <c r="F12" s="299" t="str">
        <f>IF(B12=0,"",VLOOKUP(B12,エントリー!$A$3:$D$374,2,0))</f>
        <v>神田　浩輝</v>
      </c>
      <c r="G12" s="299">
        <f>IF(B12=0,"",VLOOKUP(B12,エントリー!$A$3:$D$374,3,0))</f>
        <v>2</v>
      </c>
      <c r="H12" s="303">
        <f t="shared" si="2"/>
        <v>0.021886574074074072</v>
      </c>
      <c r="I12" s="299">
        <f t="shared" si="0"/>
        <v>13</v>
      </c>
      <c r="J12" s="304">
        <f t="shared" si="3"/>
        <v>13</v>
      </c>
    </row>
    <row r="13" spans="1:10" s="305" customFormat="1" ht="13.5">
      <c r="A13" s="299">
        <f t="shared" si="1"/>
        <v>1</v>
      </c>
      <c r="B13" s="300" t="s">
        <v>346</v>
      </c>
      <c r="C13" s="301" t="str">
        <f>IF(B13=0,"",VLOOKUP(B13,エントリー!$A$3:$D$374,4,0))</f>
        <v>東学大</v>
      </c>
      <c r="D13" s="302">
        <v>0</v>
      </c>
      <c r="E13" s="303">
        <v>0.020787037037037038</v>
      </c>
      <c r="F13" s="299" t="str">
        <f>IF(B13=0,"",VLOOKUP(B13,エントリー!$A$3:$D$374,2,0))</f>
        <v>斉藤　隼人</v>
      </c>
      <c r="G13" s="299">
        <f>IF(B13=0,"",VLOOKUP(B13,エントリー!$A$3:$D$374,3,0))</f>
        <v>4</v>
      </c>
      <c r="H13" s="303">
        <f aca="true" t="shared" si="4" ref="H13:H39">E13-D13</f>
        <v>0.020787037037037038</v>
      </c>
      <c r="I13" s="299">
        <f t="shared" si="0"/>
        <v>1</v>
      </c>
      <c r="J13" s="304">
        <f aca="true" t="shared" si="5" ref="J13:J20">A13</f>
        <v>1</v>
      </c>
    </row>
    <row r="14" spans="1:10" s="305" customFormat="1" ht="13.5">
      <c r="A14" s="299">
        <f t="shared" si="1"/>
        <v>12</v>
      </c>
      <c r="B14" s="300" t="s">
        <v>348</v>
      </c>
      <c r="C14" s="301" t="str">
        <f>IF(B14=0,"",VLOOKUP(B14,エントリー!$A$3:$D$374,4,0))</f>
        <v>東工大</v>
      </c>
      <c r="D14" s="302">
        <v>0</v>
      </c>
      <c r="E14" s="303">
        <v>0.02179398148148148</v>
      </c>
      <c r="F14" s="299" t="str">
        <f>IF(B14=0,"",VLOOKUP(B14,エントリー!$A$3:$D$374,2,0))</f>
        <v>柴田　幸樹</v>
      </c>
      <c r="G14" s="299">
        <f>IF(B14=0,"",VLOOKUP(B14,エントリー!$A$3:$D$374,3,0))</f>
        <v>2</v>
      </c>
      <c r="H14" s="303">
        <f t="shared" si="4"/>
        <v>0.02179398148148148</v>
      </c>
      <c r="I14" s="299">
        <f t="shared" si="0"/>
        <v>12</v>
      </c>
      <c r="J14" s="304">
        <f t="shared" si="5"/>
        <v>12</v>
      </c>
    </row>
    <row r="15" spans="1:10" s="305" customFormat="1" ht="13.5">
      <c r="A15" s="299">
        <f t="shared" si="1"/>
        <v>8</v>
      </c>
      <c r="B15" s="300" t="s">
        <v>350</v>
      </c>
      <c r="C15" s="301" t="str">
        <f>IF(B15=0,"",VLOOKUP(B15,エントリー!$A$3:$D$374,4,0))</f>
        <v>東北大</v>
      </c>
      <c r="D15" s="302">
        <v>0</v>
      </c>
      <c r="E15" s="303">
        <v>0.021493055555555557</v>
      </c>
      <c r="F15" s="299" t="str">
        <f>IF(B15=0,"",VLOOKUP(B15,エントリー!$A$3:$D$374,2,0))</f>
        <v>菅野　均</v>
      </c>
      <c r="G15" s="299">
        <f>IF(B15=0,"",VLOOKUP(B15,エントリー!$A$3:$D$374,3,0))</f>
        <v>3</v>
      </c>
      <c r="H15" s="303">
        <f t="shared" si="4"/>
        <v>0.021493055555555557</v>
      </c>
      <c r="I15" s="299">
        <f t="shared" si="0"/>
        <v>8</v>
      </c>
      <c r="J15" s="304">
        <f t="shared" si="5"/>
        <v>8</v>
      </c>
    </row>
    <row r="16" spans="1:10" s="305" customFormat="1" ht="13.5">
      <c r="A16" s="299">
        <f t="shared" si="1"/>
        <v>3</v>
      </c>
      <c r="B16" s="300" t="s">
        <v>352</v>
      </c>
      <c r="C16" s="301" t="str">
        <f>IF(B16=0,"",VLOOKUP(B16,エントリー!$A$3:$D$374,4,0))</f>
        <v>新潟大</v>
      </c>
      <c r="D16" s="302">
        <v>0</v>
      </c>
      <c r="E16" s="303">
        <v>0.021053240740740744</v>
      </c>
      <c r="F16" s="299" t="str">
        <f>IF(B16=0,"",VLOOKUP(B16,エントリー!$A$3:$D$374,2,0))</f>
        <v>住　柔</v>
      </c>
      <c r="G16" s="299">
        <f>IF(B16=0,"",VLOOKUP(B16,エントリー!$A$3:$D$374,3,0))</f>
        <v>1</v>
      </c>
      <c r="H16" s="303">
        <f t="shared" si="4"/>
        <v>0.021053240740740744</v>
      </c>
      <c r="I16" s="299">
        <f t="shared" si="0"/>
        <v>3</v>
      </c>
      <c r="J16" s="304">
        <f t="shared" si="5"/>
        <v>3</v>
      </c>
    </row>
    <row r="17" spans="1:10" s="305" customFormat="1" ht="13.5">
      <c r="A17" s="299">
        <f t="shared" si="1"/>
        <v>9</v>
      </c>
      <c r="B17" s="300" t="s">
        <v>354</v>
      </c>
      <c r="C17" s="301" t="str">
        <f>IF(B17=0,"",VLOOKUP(B17,エントリー!$A$3:$D$374,4,0))</f>
        <v>一橋大</v>
      </c>
      <c r="D17" s="302">
        <v>0</v>
      </c>
      <c r="E17" s="303">
        <v>0.021516203703703704</v>
      </c>
      <c r="F17" s="299" t="str">
        <f>IF(B17=0,"",VLOOKUP(B17,エントリー!$A$3:$D$374,2,0))</f>
        <v>庄子　将</v>
      </c>
      <c r="G17" s="299">
        <f>IF(B17=0,"",VLOOKUP(B17,エントリー!$A$3:$D$374,3,0))</f>
        <v>2</v>
      </c>
      <c r="H17" s="303">
        <f t="shared" si="4"/>
        <v>0.021516203703703704</v>
      </c>
      <c r="I17" s="299">
        <f t="shared" si="0"/>
        <v>9</v>
      </c>
      <c r="J17" s="304">
        <f t="shared" si="5"/>
        <v>9</v>
      </c>
    </row>
    <row r="18" spans="1:10" s="305" customFormat="1" ht="13.5">
      <c r="A18" s="299">
        <f t="shared" si="1"/>
        <v>5</v>
      </c>
      <c r="B18" s="300" t="s">
        <v>356</v>
      </c>
      <c r="C18" s="301" t="str">
        <f>IF(B18=0,"",VLOOKUP(B18,エントリー!$A$3:$D$374,4,0))</f>
        <v>山梨大</v>
      </c>
      <c r="D18" s="302">
        <v>0</v>
      </c>
      <c r="E18" s="303">
        <v>0.02125</v>
      </c>
      <c r="F18" s="299" t="str">
        <f>IF(B18=0,"",VLOOKUP(B18,エントリー!$A$3:$D$374,2,0))</f>
        <v>上條　俊之</v>
      </c>
      <c r="G18" s="299">
        <f>IF(B18=0,"",VLOOKUP(B18,エントリー!$A$3:$D$374,3,0))</f>
        <v>2</v>
      </c>
      <c r="H18" s="303">
        <f t="shared" si="4"/>
        <v>0.02125</v>
      </c>
      <c r="I18" s="299">
        <f t="shared" si="0"/>
        <v>5</v>
      </c>
      <c r="J18" s="304">
        <f t="shared" si="5"/>
        <v>5</v>
      </c>
    </row>
    <row r="19" spans="1:10" s="305" customFormat="1" ht="13.5">
      <c r="A19" s="299">
        <f t="shared" si="1"/>
        <v>11</v>
      </c>
      <c r="B19" s="300" t="s">
        <v>358</v>
      </c>
      <c r="C19" s="301" t="str">
        <f>IF(B19=0,"",VLOOKUP(B19,エントリー!$A$3:$D$374,4,0))</f>
        <v>横国大</v>
      </c>
      <c r="D19" s="302">
        <v>0</v>
      </c>
      <c r="E19" s="303">
        <v>0.021585648148148145</v>
      </c>
      <c r="F19" s="299" t="str">
        <f>IF(B19=0,"",VLOOKUP(B19,エントリー!$A$3:$D$374,2,0))</f>
        <v>藤本　雅史</v>
      </c>
      <c r="G19" s="299">
        <f>IF(B19=0,"",VLOOKUP(B19,エントリー!$A$3:$D$374,3,0))</f>
        <v>2</v>
      </c>
      <c r="H19" s="303">
        <f t="shared" si="4"/>
        <v>0.021585648148148145</v>
      </c>
      <c r="I19" s="299">
        <f t="shared" si="0"/>
        <v>11</v>
      </c>
      <c r="J19" s="304">
        <f t="shared" si="5"/>
        <v>11</v>
      </c>
    </row>
    <row r="20" spans="1:10" ht="13.5">
      <c r="A20" s="14" t="s">
        <v>33</v>
      </c>
      <c r="B20" s="189" t="s">
        <v>360</v>
      </c>
      <c r="C20" s="11" t="str">
        <f>IF(B20=0,"",VLOOKUP(B20,エントリー!$A$3:$D$374,4,0))</f>
        <v>首都大Ａ</v>
      </c>
      <c r="D20" s="17">
        <v>0</v>
      </c>
      <c r="E20" s="18">
        <v>0.022962962962962966</v>
      </c>
      <c r="F20" s="14" t="str">
        <f>IF(B20=0,"",VLOOKUP(B20,エントリー!$A$3:$D$374,2,0))</f>
        <v>高木　一裕</v>
      </c>
      <c r="G20" s="14" t="str">
        <f>IF(B20=0,"",VLOOKUP(B20,エントリー!$A$3:$D$374,3,0))</f>
        <v>M1</v>
      </c>
      <c r="H20" s="35">
        <f t="shared" si="4"/>
        <v>0.022962962962962966</v>
      </c>
      <c r="I20" s="14" t="s">
        <v>17</v>
      </c>
      <c r="J20" s="16" t="str">
        <f t="shared" si="5"/>
        <v>OP</v>
      </c>
    </row>
    <row r="21" spans="1:10" ht="13.5">
      <c r="A21" s="14" t="s">
        <v>33</v>
      </c>
      <c r="B21" s="189" t="s">
        <v>362</v>
      </c>
      <c r="C21" s="11" t="str">
        <f>IF(B21=0,"",VLOOKUP(B21,エントリー!$A$3:$D$374,4,0))</f>
        <v>首都大Ｂ</v>
      </c>
      <c r="D21" s="17">
        <v>0</v>
      </c>
      <c r="E21" s="18"/>
      <c r="F21" s="14" t="str">
        <f>IF(B21=0,"",VLOOKUP(B21,エントリー!$A$3:$D$374,2,0))</f>
        <v>鈴木　聡太</v>
      </c>
      <c r="G21" s="14">
        <f>IF(B21=0,"",VLOOKUP(B21,エントリー!$A$3:$D$374,3,0))</f>
        <v>2</v>
      </c>
      <c r="H21" s="35">
        <f t="shared" si="4"/>
        <v>0</v>
      </c>
      <c r="I21" s="14" t="s">
        <v>17</v>
      </c>
      <c r="J21" s="16" t="str">
        <f aca="true" t="shared" si="6" ref="J21:J39">A21</f>
        <v>OP</v>
      </c>
    </row>
    <row r="22" spans="1:10" ht="13.5">
      <c r="A22" s="14" t="s">
        <v>33</v>
      </c>
      <c r="B22" s="189" t="s">
        <v>364</v>
      </c>
      <c r="C22" s="11" t="str">
        <f>IF(B22=0,"",VLOOKUP(B22,エントリー!$A$3:$D$374,4,0))</f>
        <v>信州大Ｂ</v>
      </c>
      <c r="D22" s="17">
        <v>0</v>
      </c>
      <c r="E22" s="18">
        <v>0.023287037037037037</v>
      </c>
      <c r="F22" s="14" t="str">
        <f>IF(B22=0,"",VLOOKUP(B22,エントリー!$A$3:$D$374,2,0))</f>
        <v>迫間　洋樹</v>
      </c>
      <c r="G22" s="14">
        <f>IF(B22=0,"",VLOOKUP(B22,エントリー!$A$3:$D$374,3,0))</f>
        <v>3</v>
      </c>
      <c r="H22" s="35">
        <f t="shared" si="4"/>
        <v>0.023287037037037037</v>
      </c>
      <c r="I22" s="14" t="s">
        <v>17</v>
      </c>
      <c r="J22" s="16" t="str">
        <f t="shared" si="6"/>
        <v>OP</v>
      </c>
    </row>
    <row r="23" spans="1:10" ht="13.5">
      <c r="A23" s="14" t="s">
        <v>33</v>
      </c>
      <c r="B23" s="189" t="s">
        <v>366</v>
      </c>
      <c r="C23" s="11" t="str">
        <f>IF(B23=0,"",VLOOKUP(B23,エントリー!$A$3:$D$374,4,0))</f>
        <v>信州大Ｃ</v>
      </c>
      <c r="D23" s="17">
        <v>0</v>
      </c>
      <c r="E23" s="18">
        <v>0.022777777777777775</v>
      </c>
      <c r="F23" s="14" t="str">
        <f>IF(B23=0,"",VLOOKUP(B23,エントリー!$A$3:$D$374,2,0))</f>
        <v>早川　翼</v>
      </c>
      <c r="G23" s="14">
        <f>IF(B23=0,"",VLOOKUP(B23,エントリー!$A$3:$D$374,3,0))</f>
        <v>4</v>
      </c>
      <c r="H23" s="35">
        <f t="shared" si="4"/>
        <v>0.022777777777777775</v>
      </c>
      <c r="I23" s="14" t="s">
        <v>17</v>
      </c>
      <c r="J23" s="16" t="str">
        <f t="shared" si="6"/>
        <v>OP</v>
      </c>
    </row>
    <row r="24" spans="1:10" ht="13.5">
      <c r="A24" s="14" t="s">
        <v>33</v>
      </c>
      <c r="B24" s="189" t="s">
        <v>368</v>
      </c>
      <c r="C24" s="11" t="str">
        <f>IF(B24=0,"",VLOOKUP(B24,エントリー!$A$3:$D$374,4,0))</f>
        <v>高経大Ａ</v>
      </c>
      <c r="D24" s="17">
        <v>0</v>
      </c>
      <c r="E24" s="18">
        <v>0.022951388888888886</v>
      </c>
      <c r="F24" s="14" t="str">
        <f>IF(B24=0,"",VLOOKUP(B24,エントリー!$A$3:$D$374,2,0))</f>
        <v>東迫　一樹</v>
      </c>
      <c r="G24" s="14">
        <f>IF(B24=0,"",VLOOKUP(B24,エントリー!$A$3:$D$374,3,0))</f>
        <v>2</v>
      </c>
      <c r="H24" s="35">
        <f t="shared" si="4"/>
        <v>0.022951388888888886</v>
      </c>
      <c r="I24" s="14" t="s">
        <v>17</v>
      </c>
      <c r="J24" s="16" t="str">
        <f t="shared" si="6"/>
        <v>OP</v>
      </c>
    </row>
    <row r="25" spans="1:10" ht="13.5" customHeight="1">
      <c r="A25" s="14" t="s">
        <v>33</v>
      </c>
      <c r="B25" s="189" t="s">
        <v>370</v>
      </c>
      <c r="C25" s="11" t="str">
        <f>IF(B25=0,"",VLOOKUP(B25,エントリー!$A$3:$D$374,4,0))</f>
        <v>高経大Ｂ</v>
      </c>
      <c r="D25" s="17">
        <v>0</v>
      </c>
      <c r="E25" s="18">
        <v>0.023657407407407408</v>
      </c>
      <c r="F25" s="14" t="str">
        <f>IF(B25=0,"",VLOOKUP(B25,エントリー!$A$3:$D$374,2,0))</f>
        <v>外山　晴久</v>
      </c>
      <c r="G25" s="14" t="str">
        <f>IF(B25=0,"",VLOOKUP(B25,エントリー!$A$3:$D$374,3,0))</f>
        <v>OB</v>
      </c>
      <c r="H25" s="35">
        <f t="shared" si="4"/>
        <v>0.023657407407407408</v>
      </c>
      <c r="I25" s="14" t="s">
        <v>17</v>
      </c>
      <c r="J25" s="16" t="str">
        <f t="shared" si="6"/>
        <v>OP</v>
      </c>
    </row>
    <row r="26" spans="1:10" ht="13.5">
      <c r="A26" s="14" t="s">
        <v>34</v>
      </c>
      <c r="B26" s="189" t="s">
        <v>372</v>
      </c>
      <c r="C26" s="11" t="str">
        <f>IF(B26=0,"",VLOOKUP(B26,エントリー!$A$3:$D$374,4,0))</f>
        <v>千葉大Ｂ</v>
      </c>
      <c r="D26" s="17">
        <v>0</v>
      </c>
      <c r="E26" s="18">
        <v>0.023761574074074074</v>
      </c>
      <c r="F26" s="14" t="str">
        <f>IF(B26=0,"",VLOOKUP(B26,エントリー!$A$3:$D$374,2,0))</f>
        <v>前野　雅敬</v>
      </c>
      <c r="G26" s="14">
        <f>IF(B26=0,"",VLOOKUP(B26,エントリー!$A$3:$D$374,3,0))</f>
        <v>1</v>
      </c>
      <c r="H26" s="35">
        <f t="shared" si="4"/>
        <v>0.023761574074074074</v>
      </c>
      <c r="I26" s="14" t="s">
        <v>17</v>
      </c>
      <c r="J26" s="16" t="str">
        <f t="shared" si="6"/>
        <v>OP</v>
      </c>
    </row>
    <row r="27" spans="1:10" ht="13.5">
      <c r="A27" s="14" t="s">
        <v>34</v>
      </c>
      <c r="B27" s="189" t="s">
        <v>374</v>
      </c>
      <c r="C27" s="11" t="str">
        <f>IF(B27=0,"",VLOOKUP(B27,エントリー!$A$3:$D$374,4,0))</f>
        <v>東外大ＯＰ</v>
      </c>
      <c r="D27" s="17">
        <v>0</v>
      </c>
      <c r="E27" s="18">
        <v>0.022476851851851855</v>
      </c>
      <c r="F27" s="14" t="str">
        <f>IF(B27=0,"",VLOOKUP(B27,エントリー!$A$3:$D$374,2,0))</f>
        <v>緒方　甫哉</v>
      </c>
      <c r="G27" s="14" t="str">
        <f>IF(B27=0,"",VLOOKUP(B27,エントリー!$A$3:$D$374,3,0))</f>
        <v>OB</v>
      </c>
      <c r="H27" s="35">
        <f t="shared" si="4"/>
        <v>0.022476851851851855</v>
      </c>
      <c r="I27" s="14" t="s">
        <v>34</v>
      </c>
      <c r="J27" s="16" t="str">
        <f t="shared" si="6"/>
        <v>OP</v>
      </c>
    </row>
    <row r="28" spans="1:10" ht="13.5">
      <c r="A28" s="14" t="s">
        <v>34</v>
      </c>
      <c r="B28" s="189" t="s">
        <v>376</v>
      </c>
      <c r="C28" s="11" t="str">
        <f>IF(B28=0,"",VLOOKUP(B28,エントリー!$A$3:$D$374,4,0))</f>
        <v>東学大Ａ</v>
      </c>
      <c r="D28" s="17">
        <v>0</v>
      </c>
      <c r="E28" s="18">
        <v>0.02246527777777778</v>
      </c>
      <c r="F28" s="14" t="str">
        <f>IF(B28=0,"",VLOOKUP(B28,エントリー!$A$3:$D$374,2,0))</f>
        <v>島倉　拓巳</v>
      </c>
      <c r="G28" s="14">
        <f>IF(B28=0,"",VLOOKUP(B28,エントリー!$A$3:$D$374,3,0))</f>
        <v>1</v>
      </c>
      <c r="H28" s="35">
        <f t="shared" si="4"/>
        <v>0.02246527777777778</v>
      </c>
      <c r="I28" s="14" t="s">
        <v>34</v>
      </c>
      <c r="J28" s="16" t="str">
        <f t="shared" si="6"/>
        <v>OP</v>
      </c>
    </row>
    <row r="29" spans="1:10" ht="13.5">
      <c r="A29" s="14" t="s">
        <v>34</v>
      </c>
      <c r="B29" s="189" t="s">
        <v>378</v>
      </c>
      <c r="C29" s="11" t="str">
        <f>IF(B29=0,"",VLOOKUP(B29,エントリー!$A$3:$D$374,4,0))</f>
        <v>東北大Ｂ</v>
      </c>
      <c r="D29" s="17">
        <v>0</v>
      </c>
      <c r="E29" s="18">
        <v>0.02226851851851852</v>
      </c>
      <c r="F29" s="14" t="str">
        <f>IF(B29=0,"",VLOOKUP(B29,エントリー!$A$3:$D$374,2,0))</f>
        <v>杉山　祥太郎</v>
      </c>
      <c r="G29" s="14">
        <f>IF(B29=0,"",VLOOKUP(B29,エントリー!$A$3:$D$374,3,0))</f>
        <v>3</v>
      </c>
      <c r="H29" s="35">
        <f t="shared" si="4"/>
        <v>0.02226851851851852</v>
      </c>
      <c r="I29" s="14" t="s">
        <v>34</v>
      </c>
      <c r="J29" s="16" t="str">
        <f t="shared" si="6"/>
        <v>OP</v>
      </c>
    </row>
    <row r="30" spans="1:10" ht="13.5">
      <c r="A30" s="14" t="s">
        <v>34</v>
      </c>
      <c r="B30" s="189" t="s">
        <v>380</v>
      </c>
      <c r="C30" s="11" t="str">
        <f>IF(B30=0,"",VLOOKUP(B30,エントリー!$A$3:$D$374,4,0))</f>
        <v>東北大Ｃ</v>
      </c>
      <c r="D30" s="17">
        <v>0</v>
      </c>
      <c r="E30" s="18">
        <v>0.022511574074074073</v>
      </c>
      <c r="F30" s="14" t="str">
        <f>IF(B30=0,"",VLOOKUP(B30,エントリー!$A$3:$D$374,2,0))</f>
        <v>田辺　明</v>
      </c>
      <c r="G30" s="14">
        <f>IF(B30=0,"",VLOOKUP(B30,エントリー!$A$3:$D$374,3,0))</f>
        <v>2</v>
      </c>
      <c r="H30" s="35">
        <f t="shared" si="4"/>
        <v>0.022511574074074073</v>
      </c>
      <c r="I30" s="14" t="s">
        <v>34</v>
      </c>
      <c r="J30" s="16" t="str">
        <f t="shared" si="6"/>
        <v>OP</v>
      </c>
    </row>
    <row r="31" spans="1:10" ht="13.5">
      <c r="A31" s="14" t="s">
        <v>34</v>
      </c>
      <c r="B31" s="189" t="s">
        <v>382</v>
      </c>
      <c r="C31" s="11" t="str">
        <f>IF(B31=0,"",VLOOKUP(B31,エントリー!$A$3:$D$374,4,0))</f>
        <v>新潟大Ｂ</v>
      </c>
      <c r="D31" s="17">
        <v>0</v>
      </c>
      <c r="E31" s="18">
        <v>0.02228009259259259</v>
      </c>
      <c r="F31" s="14" t="str">
        <f>IF(B31=0,"",VLOOKUP(B31,エントリー!$A$3:$D$374,2,0))</f>
        <v>池上　慎弥</v>
      </c>
      <c r="G31" s="14">
        <f>IF(B31=0,"",VLOOKUP(B31,エントリー!$A$3:$D$374,3,0))</f>
        <v>1</v>
      </c>
      <c r="H31" s="35">
        <f t="shared" si="4"/>
        <v>0.02228009259259259</v>
      </c>
      <c r="I31" s="14" t="s">
        <v>34</v>
      </c>
      <c r="J31" s="16" t="str">
        <f t="shared" si="6"/>
        <v>OP</v>
      </c>
    </row>
    <row r="32" spans="1:10" ht="13.5">
      <c r="A32" s="14" t="s">
        <v>34</v>
      </c>
      <c r="B32" s="189" t="s">
        <v>384</v>
      </c>
      <c r="C32" s="11" t="str">
        <f>IF(B32=0,"",VLOOKUP(B32,エントリー!$A$3:$D$374,4,0))</f>
        <v>新潟大Ｃ</v>
      </c>
      <c r="D32" s="17">
        <v>0</v>
      </c>
      <c r="E32" s="18">
        <v>0.02287037037037037</v>
      </c>
      <c r="F32" s="14" t="str">
        <f>IF(B32=0,"",VLOOKUP(B32,エントリー!$A$3:$D$374,2,0))</f>
        <v>石原　宏哉</v>
      </c>
      <c r="G32" s="14">
        <f>IF(B32=0,"",VLOOKUP(B32,エントリー!$A$3:$D$374,3,0))</f>
        <v>2</v>
      </c>
      <c r="H32" s="35">
        <f t="shared" si="4"/>
        <v>0.02287037037037037</v>
      </c>
      <c r="I32" s="14" t="s">
        <v>34</v>
      </c>
      <c r="J32" s="16" t="str">
        <f t="shared" si="6"/>
        <v>OP</v>
      </c>
    </row>
    <row r="33" spans="1:10" ht="13.5">
      <c r="A33" s="14" t="s">
        <v>34</v>
      </c>
      <c r="B33" s="189" t="s">
        <v>386</v>
      </c>
      <c r="C33" s="11" t="str">
        <f>IF(B33=0,"",VLOOKUP(B33,エントリー!$A$3:$D$374,4,0))</f>
        <v>新潟大Ｄ</v>
      </c>
      <c r="D33" s="17">
        <v>0</v>
      </c>
      <c r="E33" s="18">
        <v>0.022326388888888885</v>
      </c>
      <c r="F33" s="14" t="str">
        <f>IF(B33=0,"",VLOOKUP(B33,エントリー!$A$3:$D$374,2,0))</f>
        <v>古澤　哲平</v>
      </c>
      <c r="G33" s="14">
        <f>IF(B33=0,"",VLOOKUP(B33,エントリー!$A$3:$D$374,3,0))</f>
        <v>2</v>
      </c>
      <c r="H33" s="35">
        <f t="shared" si="4"/>
        <v>0.022326388888888885</v>
      </c>
      <c r="I33" s="14" t="s">
        <v>34</v>
      </c>
      <c r="J33" s="16" t="str">
        <f t="shared" si="6"/>
        <v>OP</v>
      </c>
    </row>
    <row r="34" spans="1:10" ht="13.5">
      <c r="A34" s="14" t="s">
        <v>34</v>
      </c>
      <c r="B34" s="189" t="s">
        <v>388</v>
      </c>
      <c r="C34" s="11" t="str">
        <f>IF(B34=0,"",VLOOKUP(B34,エントリー!$A$3:$D$374,4,0))</f>
        <v>新潟大Ｅ</v>
      </c>
      <c r="D34" s="17">
        <v>0</v>
      </c>
      <c r="E34" s="18"/>
      <c r="F34" s="14" t="str">
        <f>IF(B34=0,"",VLOOKUP(B34,エントリー!$A$3:$D$374,2,0))</f>
        <v>高橋　佑一郎</v>
      </c>
      <c r="G34" s="14">
        <f>IF(B34=0,"",VLOOKUP(B34,エントリー!$A$3:$D$374,3,0))</f>
        <v>8</v>
      </c>
      <c r="H34" s="35">
        <f t="shared" si="4"/>
        <v>0</v>
      </c>
      <c r="I34" s="14" t="s">
        <v>34</v>
      </c>
      <c r="J34" s="16" t="str">
        <f t="shared" si="6"/>
        <v>OP</v>
      </c>
    </row>
    <row r="35" spans="1:10" ht="13.5">
      <c r="A35" s="14" t="s">
        <v>34</v>
      </c>
      <c r="B35" s="189" t="s">
        <v>390</v>
      </c>
      <c r="C35" s="11" t="str">
        <f>IF(B35=0,"",VLOOKUP(B35,エントリー!$A$3:$D$374,4,0))</f>
        <v>新潟大Ｆ</v>
      </c>
      <c r="D35" s="17">
        <v>0</v>
      </c>
      <c r="E35" s="18">
        <v>0.02200231481481482</v>
      </c>
      <c r="F35" s="14" t="str">
        <f>IF(B35=0,"",VLOOKUP(B35,エントリー!$A$3:$D$374,2,0))</f>
        <v>渡邉　和史</v>
      </c>
      <c r="G35" s="14">
        <f>IF(B35=0,"",VLOOKUP(B35,エントリー!$A$3:$D$374,3,0))</f>
        <v>2</v>
      </c>
      <c r="H35" s="35">
        <f t="shared" si="4"/>
        <v>0.02200231481481482</v>
      </c>
      <c r="I35" s="14" t="s">
        <v>34</v>
      </c>
      <c r="J35" s="16" t="str">
        <f t="shared" si="6"/>
        <v>OP</v>
      </c>
    </row>
    <row r="36" spans="1:10" ht="13.5">
      <c r="A36" s="14" t="s">
        <v>34</v>
      </c>
      <c r="B36" s="189" t="s">
        <v>392</v>
      </c>
      <c r="C36" s="11" t="str">
        <f>IF(B36=0,"",VLOOKUP(B36,エントリー!$A$3:$D$374,4,0))</f>
        <v>一橋大ＯＰ</v>
      </c>
      <c r="D36" s="17">
        <v>0</v>
      </c>
      <c r="E36" s="18">
        <v>0.024999999999999998</v>
      </c>
      <c r="F36" s="14" t="str">
        <f>IF(B36=0,"",VLOOKUP(B36,エントリー!$A$3:$D$374,2,0))</f>
        <v>山下　佑貴</v>
      </c>
      <c r="G36" s="14">
        <f>IF(B36=0,"",VLOOKUP(B36,エントリー!$A$3:$D$374,3,0))</f>
        <v>1</v>
      </c>
      <c r="H36" s="35">
        <f t="shared" si="4"/>
        <v>0.024999999999999998</v>
      </c>
      <c r="I36" s="14" t="s">
        <v>34</v>
      </c>
      <c r="J36" s="16" t="str">
        <f t="shared" si="6"/>
        <v>OP</v>
      </c>
    </row>
    <row r="37" spans="1:10" ht="13.5">
      <c r="A37" s="14" t="s">
        <v>34</v>
      </c>
      <c r="B37" s="189" t="s">
        <v>394</v>
      </c>
      <c r="C37" s="11" t="str">
        <f>IF(B37=0,"",VLOOKUP(B37,エントリー!$A$3:$D$374,4,0))</f>
        <v>横国大Ｂ</v>
      </c>
      <c r="D37" s="17">
        <v>0</v>
      </c>
      <c r="E37" s="18">
        <v>0.02226851851851852</v>
      </c>
      <c r="F37" s="14" t="str">
        <f>IF(B37=0,"",VLOOKUP(B37,エントリー!$A$3:$D$374,2,0))</f>
        <v>河野　駿介</v>
      </c>
      <c r="G37" s="14">
        <f>IF(B37=0,"",VLOOKUP(B37,エントリー!$A$3:$D$374,3,0))</f>
        <v>1</v>
      </c>
      <c r="H37" s="35">
        <f t="shared" si="4"/>
        <v>0.02226851851851852</v>
      </c>
      <c r="I37" s="14" t="s">
        <v>34</v>
      </c>
      <c r="J37" s="16" t="str">
        <f t="shared" si="6"/>
        <v>OP</v>
      </c>
    </row>
    <row r="38" spans="1:10" ht="13.5">
      <c r="A38" s="14" t="s">
        <v>34</v>
      </c>
      <c r="B38" s="189"/>
      <c r="C38" s="11">
        <f>IF(B38=0,"",VLOOKUP(B38,エントリー!$A$3:$D$374,4,0))</f>
      </c>
      <c r="D38" s="17">
        <v>0</v>
      </c>
      <c r="E38" s="18"/>
      <c r="F38" s="14">
        <f>IF(B38=0,"",VLOOKUP(B38,エントリー!$A$3:$D$374,2,0))</f>
      </c>
      <c r="G38" s="14">
        <f>IF(B38=0,"",VLOOKUP(B38,エントリー!$A$3:$D$374,3,0))</f>
      </c>
      <c r="H38" s="35">
        <f t="shared" si="4"/>
        <v>0</v>
      </c>
      <c r="I38" s="14" t="s">
        <v>34</v>
      </c>
      <c r="J38" s="16" t="str">
        <f t="shared" si="6"/>
        <v>OP</v>
      </c>
    </row>
    <row r="39" spans="1:10" ht="13.5">
      <c r="A39" s="14" t="s">
        <v>34</v>
      </c>
      <c r="B39" s="189"/>
      <c r="C39" s="11">
        <f>IF(B39=0,"",VLOOKUP(B39,エントリー!$A$3:$D$374,4,0))</f>
      </c>
      <c r="D39" s="17">
        <v>0</v>
      </c>
      <c r="E39" s="18"/>
      <c r="F39" s="14">
        <f>IF(B39=0,"",VLOOKUP(B39,エントリー!$A$3:$D$374,2,0))</f>
      </c>
      <c r="G39" s="14">
        <f>IF(B39=0,"",VLOOKUP(B39,エントリー!$A$3:$D$374,3,0))</f>
      </c>
      <c r="H39" s="35">
        <f t="shared" si="4"/>
        <v>0</v>
      </c>
      <c r="I39" s="14" t="s">
        <v>34</v>
      </c>
      <c r="J39" s="16" t="str">
        <f t="shared" si="6"/>
        <v>OP</v>
      </c>
    </row>
  </sheetData>
  <sheetProtection/>
  <mergeCells count="1">
    <mergeCell ref="A1:I1"/>
  </mergeCells>
  <printOptions horizontalCentered="1"/>
  <pageMargins left="0.25" right="0.25" top="0.75" bottom="0.75" header="0.3" footer="0.3"/>
  <pageSetup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39"/>
  <sheetViews>
    <sheetView zoomScalePageLayoutView="0" workbookViewId="0" topLeftCell="A12">
      <selection activeCell="I3" sqref="I3"/>
    </sheetView>
  </sheetViews>
  <sheetFormatPr defaultColWidth="9.00390625" defaultRowHeight="13.5"/>
  <cols>
    <col min="1" max="1" width="9.00390625" style="15" customWidth="1"/>
    <col min="2" max="2" width="9.00390625" style="16" customWidth="1"/>
    <col min="3" max="3" width="15.625" style="15" customWidth="1"/>
    <col min="4" max="5" width="11.50390625" style="15" customWidth="1"/>
    <col min="6" max="6" width="13.875" style="15" bestFit="1" customWidth="1"/>
    <col min="7" max="7" width="7.125" style="16" customWidth="1"/>
    <col min="8" max="8" width="10.75390625" style="15" bestFit="1" customWidth="1"/>
    <col min="9" max="9" width="9.25390625" style="16" bestFit="1" customWidth="1"/>
    <col min="10" max="16384" width="9.00390625" style="15" customWidth="1"/>
  </cols>
  <sheetData>
    <row r="1" spans="1:9" ht="26.25" customHeight="1">
      <c r="A1" s="247" t="s">
        <v>18</v>
      </c>
      <c r="B1" s="247"/>
      <c r="C1" s="247"/>
      <c r="D1" s="247"/>
      <c r="E1" s="247"/>
      <c r="F1" s="247"/>
      <c r="G1" s="247"/>
      <c r="H1" s="247"/>
      <c r="I1" s="247"/>
    </row>
    <row r="2" spans="1:9" s="16" customFormat="1" ht="13.5">
      <c r="A2" s="14" t="s">
        <v>9</v>
      </c>
      <c r="B2" s="14"/>
      <c r="C2" s="14" t="s">
        <v>10</v>
      </c>
      <c r="D2" s="14" t="s">
        <v>15</v>
      </c>
      <c r="E2" s="14" t="s">
        <v>16</v>
      </c>
      <c r="F2" s="14" t="s">
        <v>11</v>
      </c>
      <c r="G2" s="14" t="s">
        <v>12</v>
      </c>
      <c r="H2" s="14" t="s">
        <v>13</v>
      </c>
      <c r="I2" s="14" t="s">
        <v>14</v>
      </c>
    </row>
    <row r="3" spans="1:10" s="305" customFormat="1" ht="13.5">
      <c r="A3" s="299">
        <f>RANK(E3,$E$3:$E$19,1)</f>
        <v>10</v>
      </c>
      <c r="B3" s="300" t="s">
        <v>396</v>
      </c>
      <c r="C3" s="301" t="str">
        <f>IF(B3=0,"",VLOOKUP(B3,エントリー!$A$3:$D$374,4,0))</f>
        <v>茨城大</v>
      </c>
      <c r="D3" s="302">
        <f>VLOOKUP(C3,'第1区'!$C$3:$E$39,3,0)</f>
        <v>0.021458333333333333</v>
      </c>
      <c r="E3" s="303">
        <v>0.028460648148148148</v>
      </c>
      <c r="F3" s="299" t="str">
        <f>IF(B3=0,"",VLOOKUP(B3,エントリー!$A$3:$D$374,2,0))</f>
        <v>浅川　瞭</v>
      </c>
      <c r="G3" s="299">
        <f>IF(B3=0,"",VLOOKUP(B3,エントリー!$A$3:$D$374,3,0))</f>
        <v>3</v>
      </c>
      <c r="H3" s="303">
        <f aca="true" t="shared" si="0" ref="H3:H17">E3-D3</f>
        <v>0.007002314814814815</v>
      </c>
      <c r="I3" s="299">
        <f aca="true" t="shared" si="1" ref="I3:I19">RANK(H3,$H$3:$H$19,1)</f>
        <v>11</v>
      </c>
      <c r="J3" s="304">
        <f>A3</f>
        <v>10</v>
      </c>
    </row>
    <row r="4" spans="1:10" s="305" customFormat="1" ht="13.5">
      <c r="A4" s="299">
        <f aca="true" t="shared" si="2" ref="A4:A19">RANK(E4,$E$3:$E$19,1)</f>
        <v>12</v>
      </c>
      <c r="B4" s="300" t="s">
        <v>398</v>
      </c>
      <c r="C4" s="301" t="str">
        <f>IF(B4=0,"",VLOOKUP(B4,エントリー!$A$3:$D$374,4,0))</f>
        <v>宇大</v>
      </c>
      <c r="D4" s="302">
        <f>VLOOKUP(C4,'第1区'!$C$3:$E$39,3,0)</f>
        <v>0.021284722222222222</v>
      </c>
      <c r="E4" s="303">
        <v>0.02854166666666667</v>
      </c>
      <c r="F4" s="299" t="str">
        <f>IF(B4=0,"",VLOOKUP(B4,エントリー!$A$3:$D$374,2,0))</f>
        <v>谷原　達也</v>
      </c>
      <c r="G4" s="299">
        <f>IF(B4=0,"",VLOOKUP(B4,エントリー!$A$3:$D$374,3,0))</f>
        <v>3</v>
      </c>
      <c r="H4" s="303">
        <f t="shared" si="0"/>
        <v>0.007256944444444448</v>
      </c>
      <c r="I4" s="299">
        <f t="shared" si="1"/>
        <v>15</v>
      </c>
      <c r="J4" s="304">
        <f aca="true" t="shared" si="3" ref="J4:J17">A4</f>
        <v>12</v>
      </c>
    </row>
    <row r="5" spans="1:10" s="305" customFormat="1" ht="13.5">
      <c r="A5" s="299">
        <f t="shared" si="2"/>
        <v>16</v>
      </c>
      <c r="B5" s="300" t="s">
        <v>404</v>
      </c>
      <c r="C5" s="301" t="str">
        <f>IF(B5=0,"",VLOOKUP(B5,エントリー!$A$3:$D$374,4,0))</f>
        <v>群馬大</v>
      </c>
      <c r="D5" s="302">
        <f>VLOOKUP(C5,'第1区'!$C$3:$E$39,3,0)</f>
        <v>0.022685185185185183</v>
      </c>
      <c r="E5" s="303">
        <v>0.031064814814814812</v>
      </c>
      <c r="F5" s="299" t="str">
        <f>IF(B5=0,"",VLOOKUP(B5,エントリー!$A$3:$D$374,2,0))</f>
        <v>須藤　昂平</v>
      </c>
      <c r="G5" s="299">
        <f>IF(B5=0,"",VLOOKUP(B5,エントリー!$A$3:$D$374,3,0))</f>
        <v>2</v>
      </c>
      <c r="H5" s="303">
        <f t="shared" si="0"/>
        <v>0.00837962962962963</v>
      </c>
      <c r="I5" s="299">
        <f t="shared" si="1"/>
        <v>16</v>
      </c>
      <c r="J5" s="304">
        <f t="shared" si="3"/>
        <v>16</v>
      </c>
    </row>
    <row r="6" spans="1:10" s="305" customFormat="1" ht="13.5">
      <c r="A6" s="299">
        <f t="shared" si="2"/>
        <v>13</v>
      </c>
      <c r="B6" s="300" t="s">
        <v>406</v>
      </c>
      <c r="C6" s="301" t="str">
        <f>IF(B6=0,"",VLOOKUP(B6,エントリー!$A$3:$D$374,4,0))</f>
        <v>埼玉大</v>
      </c>
      <c r="D6" s="302">
        <f>VLOOKUP(C6,'第1区'!$C$3:$E$39,3,0)</f>
        <v>0.022291666666666668</v>
      </c>
      <c r="E6" s="303">
        <v>0.029108796296296296</v>
      </c>
      <c r="F6" s="299" t="str">
        <f>IF(B6=0,"",VLOOKUP(B6,エントリー!$A$3:$D$374,2,0))</f>
        <v>須田　純平</v>
      </c>
      <c r="G6" s="299">
        <f>IF(B6=0,"",VLOOKUP(B6,エントリー!$A$3:$D$374,3,0))</f>
        <v>4</v>
      </c>
      <c r="H6" s="303">
        <f t="shared" si="0"/>
        <v>0.006817129629629628</v>
      </c>
      <c r="I6" s="299">
        <f t="shared" si="1"/>
        <v>5</v>
      </c>
      <c r="J6" s="304">
        <f t="shared" si="3"/>
        <v>13</v>
      </c>
    </row>
    <row r="7" spans="1:10" s="305" customFormat="1" ht="13.5">
      <c r="A7" s="299">
        <f t="shared" si="2"/>
        <v>3</v>
      </c>
      <c r="B7" s="300" t="s">
        <v>408</v>
      </c>
      <c r="C7" s="301" t="str">
        <f>IF(B7=0,"",VLOOKUP(B7,エントリー!$A$3:$D$374,4,0))</f>
        <v>首都大</v>
      </c>
      <c r="D7" s="302">
        <f>VLOOKUP(C7,'第1区'!$C$3:$E$39,3,0)</f>
        <v>0.020995370370370373</v>
      </c>
      <c r="E7" s="303">
        <v>0.02798611111111111</v>
      </c>
      <c r="F7" s="299" t="str">
        <f>IF(B7=0,"",VLOOKUP(B7,エントリー!$A$3:$D$374,2,0))</f>
        <v>工藤　光</v>
      </c>
      <c r="G7" s="299">
        <f>IF(B7=0,"",VLOOKUP(B7,エントリー!$A$3:$D$374,3,0))</f>
        <v>4</v>
      </c>
      <c r="H7" s="303">
        <f t="shared" si="0"/>
        <v>0.006990740740740738</v>
      </c>
      <c r="I7" s="299">
        <f t="shared" si="1"/>
        <v>10</v>
      </c>
      <c r="J7" s="304">
        <f t="shared" si="3"/>
        <v>3</v>
      </c>
    </row>
    <row r="8" spans="1:10" s="305" customFormat="1" ht="13.5">
      <c r="A8" s="299">
        <f t="shared" si="2"/>
        <v>4</v>
      </c>
      <c r="B8" s="300" t="s">
        <v>410</v>
      </c>
      <c r="C8" s="301" t="str">
        <f>IF(B8=0,"",VLOOKUP(B8,エントリー!$A$3:$D$374,4,0))</f>
        <v>信州大</v>
      </c>
      <c r="D8" s="302">
        <f>VLOOKUP(C8,'第1区'!$C$3:$E$39,3,0)</f>
        <v>0.021157407407407406</v>
      </c>
      <c r="E8" s="303">
        <v>0.02802083333333333</v>
      </c>
      <c r="F8" s="299" t="str">
        <f>IF(B8=0,"",VLOOKUP(B8,エントリー!$A$3:$D$374,2,0))</f>
        <v>山崎　隆司</v>
      </c>
      <c r="G8" s="299">
        <f>IF(B8=0,"",VLOOKUP(B8,エントリー!$A$3:$D$374,3,0))</f>
        <v>3</v>
      </c>
      <c r="H8" s="303">
        <f t="shared" si="0"/>
        <v>0.006863425925925926</v>
      </c>
      <c r="I8" s="299">
        <f t="shared" si="1"/>
        <v>9</v>
      </c>
      <c r="J8" s="304">
        <f t="shared" si="3"/>
        <v>4</v>
      </c>
    </row>
    <row r="9" spans="1:10" s="305" customFormat="1" ht="13.5">
      <c r="A9" s="299">
        <f t="shared" si="2"/>
        <v>15</v>
      </c>
      <c r="B9" s="300" t="s">
        <v>412</v>
      </c>
      <c r="C9" s="301" t="str">
        <f>IF(B9=0,"",VLOOKUP(B9,エントリー!$A$3:$D$374,4,0))</f>
        <v>高経大</v>
      </c>
      <c r="D9" s="302">
        <f>VLOOKUP(C9,'第1区'!$C$3:$E$39,3,0)</f>
        <v>0.02245370370370371</v>
      </c>
      <c r="E9" s="303">
        <v>0.029502314814814815</v>
      </c>
      <c r="F9" s="299" t="str">
        <f>IF(B9=0,"",VLOOKUP(B9,エントリー!$A$3:$D$374,2,0))</f>
        <v>多田　幸広</v>
      </c>
      <c r="G9" s="299">
        <f>IF(B9=0,"",VLOOKUP(B9,エントリー!$A$3:$D$374,3,0))</f>
        <v>2</v>
      </c>
      <c r="H9" s="303">
        <f t="shared" si="0"/>
        <v>0.007048611111111106</v>
      </c>
      <c r="I9" s="299">
        <f t="shared" si="1"/>
        <v>12</v>
      </c>
      <c r="J9" s="304">
        <f t="shared" si="3"/>
        <v>15</v>
      </c>
    </row>
    <row r="10" spans="1:10" s="305" customFormat="1" ht="13.5">
      <c r="A10" s="299">
        <f t="shared" si="2"/>
        <v>7</v>
      </c>
      <c r="B10" s="300" t="s">
        <v>414</v>
      </c>
      <c r="C10" s="301" t="str">
        <f>IF(B10=0,"",VLOOKUP(B10,エントリー!$A$3:$D$374,4,0))</f>
        <v>千葉大</v>
      </c>
      <c r="D10" s="302">
        <f>VLOOKUP(C10,'第1区'!$C$3:$E$39,3,0)</f>
        <v>0.021550925925925928</v>
      </c>
      <c r="E10" s="303">
        <v>0.028391203703703707</v>
      </c>
      <c r="F10" s="299" t="str">
        <f>IF(B10=0,"",VLOOKUP(B10,エントリー!$A$3:$D$374,2,0))</f>
        <v>河合　勇樹</v>
      </c>
      <c r="G10" s="299">
        <f>IF(B10=0,"",VLOOKUP(B10,エントリー!$A$3:$D$374,3,0))</f>
        <v>4</v>
      </c>
      <c r="H10" s="303">
        <f t="shared" si="0"/>
        <v>0.0068402777777777785</v>
      </c>
      <c r="I10" s="299">
        <f t="shared" si="1"/>
        <v>7</v>
      </c>
      <c r="J10" s="304">
        <f t="shared" si="3"/>
        <v>7</v>
      </c>
    </row>
    <row r="11" spans="1:10" s="305" customFormat="1" ht="13.5">
      <c r="A11" s="299" t="e">
        <f t="shared" si="2"/>
        <v>#N/A</v>
      </c>
      <c r="B11" s="300" t="s">
        <v>416</v>
      </c>
      <c r="C11" s="306" t="str">
        <f>IF(B11=0,"",VLOOKUP(B11,エントリー!$A$3:$D$374,4,0))</f>
        <v>電通大</v>
      </c>
      <c r="D11" s="302">
        <f>VLOOKUP(C11,'第1区'!$C$3:$E$39,3,0)</f>
        <v>0</v>
      </c>
      <c r="E11" s="303"/>
      <c r="F11" s="299" t="str">
        <f>IF(B11=0,"",VLOOKUP(B11,エントリー!$A$3:$D$374,2,0))</f>
        <v>布施　太章</v>
      </c>
      <c r="G11" s="299">
        <f>IF(B11=0,"",VLOOKUP(B11,エントリー!$A$3:$D$374,3,0))</f>
        <v>3</v>
      </c>
      <c r="H11" s="303"/>
      <c r="I11" s="299" t="e">
        <f t="shared" si="1"/>
        <v>#N/A</v>
      </c>
      <c r="J11" s="304" t="e">
        <f t="shared" si="3"/>
        <v>#N/A</v>
      </c>
    </row>
    <row r="12" spans="1:10" s="305" customFormat="1" ht="13.5">
      <c r="A12" s="299">
        <f t="shared" si="2"/>
        <v>13</v>
      </c>
      <c r="B12" s="300" t="s">
        <v>418</v>
      </c>
      <c r="C12" s="301" t="str">
        <f>IF(B12=0,"",VLOOKUP(B12,エントリー!$A$3:$D$374,4,0))</f>
        <v>東外大</v>
      </c>
      <c r="D12" s="302">
        <f>VLOOKUP(C12,'第1区'!$C$3:$E$39,3,0)</f>
        <v>0.021886574074074072</v>
      </c>
      <c r="E12" s="303">
        <v>0.029108796296296296</v>
      </c>
      <c r="F12" s="299" t="str">
        <f>IF(B12=0,"",VLOOKUP(B12,エントリー!$A$3:$D$374,2,0))</f>
        <v>加藤　彰浩</v>
      </c>
      <c r="G12" s="299">
        <f>IF(B12=0,"",VLOOKUP(B12,エントリー!$A$3:$D$374,3,0))</f>
        <v>4</v>
      </c>
      <c r="H12" s="303">
        <f t="shared" si="0"/>
        <v>0.007222222222222224</v>
      </c>
      <c r="I12" s="299">
        <f t="shared" si="1"/>
        <v>13</v>
      </c>
      <c r="J12" s="304">
        <f t="shared" si="3"/>
        <v>13</v>
      </c>
    </row>
    <row r="13" spans="1:10" s="305" customFormat="1" ht="13.5">
      <c r="A13" s="299">
        <f t="shared" si="2"/>
        <v>1</v>
      </c>
      <c r="B13" s="300" t="s">
        <v>420</v>
      </c>
      <c r="C13" s="301" t="str">
        <f>IF(B13=0,"",VLOOKUP(B13,エントリー!$A$3:$D$374,4,0))</f>
        <v>東学大</v>
      </c>
      <c r="D13" s="302">
        <f>VLOOKUP(C13,'第1区'!$C$3:$E$39,3,0)</f>
        <v>0.020787037037037038</v>
      </c>
      <c r="E13" s="303">
        <v>0.027476851851851853</v>
      </c>
      <c r="F13" s="299" t="str">
        <f>IF(B13=0,"",VLOOKUP(B13,エントリー!$A$3:$D$374,2,0))</f>
        <v>神田　朝日</v>
      </c>
      <c r="G13" s="299">
        <f>IF(B13=0,"",VLOOKUP(B13,エントリー!$A$3:$D$374,3,0))</f>
        <v>1</v>
      </c>
      <c r="H13" s="303">
        <f t="shared" si="0"/>
        <v>0.006689814814814815</v>
      </c>
      <c r="I13" s="299">
        <f t="shared" si="1"/>
        <v>4</v>
      </c>
      <c r="J13" s="304">
        <f t="shared" si="3"/>
        <v>1</v>
      </c>
    </row>
    <row r="14" spans="1:10" s="305" customFormat="1" ht="13.5">
      <c r="A14" s="299">
        <f t="shared" si="2"/>
        <v>8</v>
      </c>
      <c r="B14" s="300" t="s">
        <v>422</v>
      </c>
      <c r="C14" s="301" t="str">
        <f>IF(B14=0,"",VLOOKUP(B14,エントリー!$A$3:$D$374,4,0))</f>
        <v>東工大</v>
      </c>
      <c r="D14" s="302">
        <f>VLOOKUP(C14,'第1区'!$C$3:$E$39,3,0)</f>
        <v>0.02179398148148148</v>
      </c>
      <c r="E14" s="303">
        <v>0.028402777777777777</v>
      </c>
      <c r="F14" s="299" t="str">
        <f>IF(B14=0,"",VLOOKUP(B14,エントリー!$A$3:$D$374,2,0))</f>
        <v>笠原　慧</v>
      </c>
      <c r="G14" s="299" t="str">
        <f>IF(B14=0,"",VLOOKUP(B14,エントリー!$A$3:$D$374,3,0))</f>
        <v>M2</v>
      </c>
      <c r="H14" s="303">
        <f t="shared" si="0"/>
        <v>0.006608796296296297</v>
      </c>
      <c r="I14" s="299">
        <f t="shared" si="1"/>
        <v>1</v>
      </c>
      <c r="J14" s="304">
        <f t="shared" si="3"/>
        <v>8</v>
      </c>
    </row>
    <row r="15" spans="1:10" s="305" customFormat="1" ht="13.5">
      <c r="A15" s="299">
        <f t="shared" si="2"/>
        <v>5</v>
      </c>
      <c r="B15" s="300" t="s">
        <v>424</v>
      </c>
      <c r="C15" s="301" t="str">
        <f>IF(B15=0,"",VLOOKUP(B15,エントリー!$A$3:$D$374,4,0))</f>
        <v>東北大</v>
      </c>
      <c r="D15" s="302">
        <f>VLOOKUP(C15,'第1区'!$C$3:$E$39,3,0)</f>
        <v>0.021493055555555557</v>
      </c>
      <c r="E15" s="303">
        <v>0.028171296296296302</v>
      </c>
      <c r="F15" s="299" t="str">
        <f>IF(B15=0,"",VLOOKUP(B15,エントリー!$A$3:$D$374,2,0))</f>
        <v>三上　和樹</v>
      </c>
      <c r="G15" s="299">
        <f>IF(B15=0,"",VLOOKUP(B15,エントリー!$A$3:$D$374,3,0))</f>
        <v>2</v>
      </c>
      <c r="H15" s="303">
        <f t="shared" si="0"/>
        <v>0.006678240740740745</v>
      </c>
      <c r="I15" s="299">
        <f t="shared" si="1"/>
        <v>3</v>
      </c>
      <c r="J15" s="304">
        <f t="shared" si="3"/>
        <v>5</v>
      </c>
    </row>
    <row r="16" spans="1:10" s="305" customFormat="1" ht="13.5">
      <c r="A16" s="299">
        <f t="shared" si="2"/>
        <v>2</v>
      </c>
      <c r="B16" s="300" t="s">
        <v>426</v>
      </c>
      <c r="C16" s="301" t="str">
        <f>IF(B16=0,"",VLOOKUP(B16,エントリー!$A$3:$D$374,4,0))</f>
        <v>新潟大</v>
      </c>
      <c r="D16" s="302">
        <f>VLOOKUP(C16,'第1区'!$C$3:$E$39,3,0)</f>
        <v>0.021053240740740744</v>
      </c>
      <c r="E16" s="303">
        <v>0.027685185185185188</v>
      </c>
      <c r="F16" s="299" t="str">
        <f>IF(B16=0,"",VLOOKUP(B16,エントリー!$A$3:$D$374,2,0))</f>
        <v>片野　匠</v>
      </c>
      <c r="G16" s="299">
        <f>IF(B16=0,"",VLOOKUP(B16,エントリー!$A$3:$D$374,3,0))</f>
        <v>4</v>
      </c>
      <c r="H16" s="303">
        <f t="shared" si="0"/>
        <v>0.006631944444444444</v>
      </c>
      <c r="I16" s="299">
        <f t="shared" si="1"/>
        <v>2</v>
      </c>
      <c r="J16" s="304">
        <f t="shared" si="3"/>
        <v>2</v>
      </c>
    </row>
    <row r="17" spans="1:10" s="305" customFormat="1" ht="13.5">
      <c r="A17" s="299">
        <f t="shared" si="2"/>
        <v>6</v>
      </c>
      <c r="B17" s="300" t="s">
        <v>428</v>
      </c>
      <c r="C17" s="301" t="str">
        <f>IF(B17=0,"",VLOOKUP(B17,エントリー!$A$3:$D$374,4,0))</f>
        <v>一橋大</v>
      </c>
      <c r="D17" s="302">
        <f>VLOOKUP(C17,'第1区'!$C$3:$E$39,3,0)</f>
        <v>0.021516203703703704</v>
      </c>
      <c r="E17" s="303">
        <v>0.02836805555555556</v>
      </c>
      <c r="F17" s="299" t="str">
        <f>IF(B17=0,"",VLOOKUP(B17,エントリー!$A$3:$D$374,2,0))</f>
        <v>斉藤　和輝</v>
      </c>
      <c r="G17" s="299">
        <f>IF(B17=0,"",VLOOKUP(B17,エントリー!$A$3:$D$374,3,0))</f>
        <v>3</v>
      </c>
      <c r="H17" s="303">
        <f t="shared" si="0"/>
        <v>0.0068518518518518555</v>
      </c>
      <c r="I17" s="299">
        <f t="shared" si="1"/>
        <v>8</v>
      </c>
      <c r="J17" s="304">
        <f t="shared" si="3"/>
        <v>6</v>
      </c>
    </row>
    <row r="18" spans="1:10" s="305" customFormat="1" ht="13.5">
      <c r="A18" s="299">
        <f t="shared" si="2"/>
        <v>11</v>
      </c>
      <c r="B18" s="300" t="s">
        <v>430</v>
      </c>
      <c r="C18" s="301" t="str">
        <f>IF(B18=0,"",VLOOKUP(B18,エントリー!$A$3:$D$374,4,0))</f>
        <v>山梨大</v>
      </c>
      <c r="D18" s="302">
        <f>VLOOKUP(C18,'第1区'!$C$3:$E$39,3,0)</f>
        <v>0.02125</v>
      </c>
      <c r="E18" s="303">
        <v>0.028506944444444442</v>
      </c>
      <c r="F18" s="299" t="str">
        <f>IF(B18=0,"",VLOOKUP(B18,エントリー!$A$3:$D$374,2,0))</f>
        <v>星 智哉</v>
      </c>
      <c r="G18" s="299">
        <f>IF(B18=0,"",VLOOKUP(B18,エントリー!$A$3:$D$374,3,0))</f>
        <v>1</v>
      </c>
      <c r="H18" s="303">
        <f aca="true" t="shared" si="4" ref="H18:H36">E18-D18</f>
        <v>0.007256944444444441</v>
      </c>
      <c r="I18" s="299">
        <f t="shared" si="1"/>
        <v>14</v>
      </c>
      <c r="J18" s="304">
        <f aca="true" t="shared" si="5" ref="J18:J24">A18</f>
        <v>11</v>
      </c>
    </row>
    <row r="19" spans="1:10" s="305" customFormat="1" ht="13.5">
      <c r="A19" s="299">
        <f t="shared" si="2"/>
        <v>9</v>
      </c>
      <c r="B19" s="300" t="s">
        <v>432</v>
      </c>
      <c r="C19" s="301" t="str">
        <f>IF(B19=0,"",VLOOKUP(B19,エントリー!$A$3:$D$374,4,0))</f>
        <v>横国大</v>
      </c>
      <c r="D19" s="302">
        <f>VLOOKUP(C19,'第1区'!$C$3:$E$39,3,0)</f>
        <v>0.021585648148148145</v>
      </c>
      <c r="E19" s="307">
        <v>0.028414351851851847</v>
      </c>
      <c r="F19" s="299" t="str">
        <f>IF(B19=0,"",VLOOKUP(B19,エントリー!$A$3:$D$374,2,0))</f>
        <v>竹下　雅之</v>
      </c>
      <c r="G19" s="299">
        <f>IF(B19=0,"",VLOOKUP(B19,エントリー!$A$3:$D$374,3,0))</f>
        <v>2</v>
      </c>
      <c r="H19" s="303">
        <f t="shared" si="4"/>
        <v>0.006828703703703701</v>
      </c>
      <c r="I19" s="299">
        <f t="shared" si="1"/>
        <v>6</v>
      </c>
      <c r="J19" s="304">
        <f t="shared" si="5"/>
        <v>9</v>
      </c>
    </row>
    <row r="20" spans="1:10" ht="13.5">
      <c r="A20" s="14" t="s">
        <v>33</v>
      </c>
      <c r="B20" s="189" t="s">
        <v>434</v>
      </c>
      <c r="C20" s="11" t="str">
        <f>IF(B20=0,"",VLOOKUP(B20,エントリー!$A$3:$D$374,4,0))</f>
        <v>首都大Ａ</v>
      </c>
      <c r="D20" s="75">
        <f>VLOOKUP(C20,'第1区'!$C$3:$E$39,3,0)</f>
        <v>0.022962962962962966</v>
      </c>
      <c r="E20" s="35">
        <v>0.030162037037037032</v>
      </c>
      <c r="F20" s="14" t="str">
        <f>IF(B20=0,"",VLOOKUP(B20,エントリー!$A$3:$D$374,2,0))</f>
        <v>住吉　恵介</v>
      </c>
      <c r="G20" s="14">
        <f>IF(B20=0,"",VLOOKUP(B20,エントリー!$A$3:$D$374,3,0))</f>
        <v>1</v>
      </c>
      <c r="H20" s="35">
        <f t="shared" si="4"/>
        <v>0.007199074074074066</v>
      </c>
      <c r="I20" s="14" t="s">
        <v>17</v>
      </c>
      <c r="J20" s="16" t="str">
        <f t="shared" si="5"/>
        <v>OP</v>
      </c>
    </row>
    <row r="21" spans="1:10" ht="13.5">
      <c r="A21" s="14" t="s">
        <v>33</v>
      </c>
      <c r="B21" s="189" t="s">
        <v>440</v>
      </c>
      <c r="C21" s="308" t="str">
        <f>IF(B21=0,"",VLOOKUP(B21,エントリー!$A$3:$D$374,4,0))</f>
        <v>首都大Ｂ</v>
      </c>
      <c r="D21" s="75">
        <f>VLOOKUP(C21,'第1区'!$C$3:$E$39,3,0)</f>
        <v>0</v>
      </c>
      <c r="E21" s="35"/>
      <c r="F21" s="14" t="str">
        <f>IF(B21=0,"",VLOOKUP(B21,エントリー!$A$3:$D$374,2,0))</f>
        <v>柳田　航</v>
      </c>
      <c r="G21" s="14">
        <f>IF(B21=0,"",VLOOKUP(B21,エントリー!$A$3:$D$374,3,0))</f>
        <v>1</v>
      </c>
      <c r="H21" s="35">
        <f t="shared" si="4"/>
        <v>0</v>
      </c>
      <c r="I21" s="14" t="s">
        <v>17</v>
      </c>
      <c r="J21" s="16" t="str">
        <f t="shared" si="5"/>
        <v>OP</v>
      </c>
    </row>
    <row r="22" spans="1:10" ht="13.5">
      <c r="A22" s="14" t="s">
        <v>33</v>
      </c>
      <c r="B22" s="189" t="s">
        <v>442</v>
      </c>
      <c r="C22" s="11" t="str">
        <f>IF(B22=0,"",VLOOKUP(B22,エントリー!$A$3:$D$374,4,0))</f>
        <v>信州大Ｂ</v>
      </c>
      <c r="D22" s="75">
        <f>VLOOKUP(C22,'第1区'!$C$3:$E$39,3,0)</f>
        <v>0.023287037037037037</v>
      </c>
      <c r="E22" s="35">
        <v>0.030486111111111113</v>
      </c>
      <c r="F22" s="14" t="str">
        <f>IF(B22=0,"",VLOOKUP(B22,エントリー!$A$3:$D$374,2,0))</f>
        <v>大西　剣士</v>
      </c>
      <c r="G22" s="14">
        <f>IF(B22=0,"",VLOOKUP(B22,エントリー!$A$3:$D$374,3,0))</f>
        <v>1</v>
      </c>
      <c r="H22" s="35">
        <f t="shared" si="4"/>
        <v>0.0071990740740740765</v>
      </c>
      <c r="I22" s="14" t="s">
        <v>17</v>
      </c>
      <c r="J22" s="16" t="str">
        <f t="shared" si="5"/>
        <v>OP</v>
      </c>
    </row>
    <row r="23" spans="1:10" ht="13.5">
      <c r="A23" s="14" t="s">
        <v>33</v>
      </c>
      <c r="B23" s="189" t="s">
        <v>444</v>
      </c>
      <c r="C23" s="11" t="str">
        <f>IF(B23=0,"",VLOOKUP(B23,エントリー!$A$3:$D$374,4,0))</f>
        <v>信州大Ｃ</v>
      </c>
      <c r="D23" s="75">
        <f>VLOOKUP(C23,'第1区'!$C$3:$E$39,3,0)</f>
        <v>0.022777777777777775</v>
      </c>
      <c r="E23" s="35">
        <v>0.0312962962962963</v>
      </c>
      <c r="F23" s="14" t="str">
        <f>IF(B23=0,"",VLOOKUP(B23,エントリー!$A$3:$D$374,2,0))</f>
        <v>前田　庸宏</v>
      </c>
      <c r="G23" s="14">
        <f>IF(B23=0,"",VLOOKUP(B23,エントリー!$A$3:$D$374,3,0))</f>
        <v>4</v>
      </c>
      <c r="H23" s="35">
        <f t="shared" si="4"/>
        <v>0.008518518518518526</v>
      </c>
      <c r="I23" s="14" t="s">
        <v>17</v>
      </c>
      <c r="J23" s="16" t="str">
        <f t="shared" si="5"/>
        <v>OP</v>
      </c>
    </row>
    <row r="24" spans="1:10" ht="13.5">
      <c r="A24" s="14" t="s">
        <v>33</v>
      </c>
      <c r="B24" s="189" t="s">
        <v>446</v>
      </c>
      <c r="C24" s="11" t="str">
        <f>IF(B24=0,"",VLOOKUP(B24,エントリー!$A$3:$D$374,4,0))</f>
        <v>高経大Ａ</v>
      </c>
      <c r="D24" s="75">
        <f>VLOOKUP(C24,'第1区'!$C$3:$E$39,3,0)</f>
        <v>0.022951388888888886</v>
      </c>
      <c r="E24" s="35">
        <v>0.030185185185185186</v>
      </c>
      <c r="F24" s="14" t="str">
        <f>IF(B24=0,"",VLOOKUP(B24,エントリー!$A$3:$D$374,2,0))</f>
        <v>石井　哲也</v>
      </c>
      <c r="G24" s="14">
        <f>IF(B24=0,"",VLOOKUP(B24,エントリー!$A$3:$D$374,3,0))</f>
        <v>1</v>
      </c>
      <c r="H24" s="35">
        <f t="shared" si="4"/>
        <v>0.007233796296296301</v>
      </c>
      <c r="I24" s="14" t="s">
        <v>17</v>
      </c>
      <c r="J24" s="16" t="str">
        <f t="shared" si="5"/>
        <v>OP</v>
      </c>
    </row>
    <row r="25" spans="1:10" ht="13.5">
      <c r="A25" s="14" t="s">
        <v>33</v>
      </c>
      <c r="B25" s="189" t="s">
        <v>448</v>
      </c>
      <c r="C25" s="11" t="str">
        <f>IF(B25=0,"",VLOOKUP(B25,エントリー!$A$3:$D$374,4,0))</f>
        <v>高経大Ｂ</v>
      </c>
      <c r="D25" s="75">
        <f>VLOOKUP(C25,'第1区'!$C$3:$E$39,3,0)</f>
        <v>0.023657407407407408</v>
      </c>
      <c r="E25" s="35">
        <v>0.031828703703703706</v>
      </c>
      <c r="F25" s="14" t="str">
        <f>IF(B25=0,"",VLOOKUP(B25,エントリー!$A$3:$D$374,2,0))</f>
        <v>野村　慎吾</v>
      </c>
      <c r="G25" s="14" t="str">
        <f>IF(B25=0,"",VLOOKUP(B25,エントリー!$A$3:$D$374,3,0))</f>
        <v>OB</v>
      </c>
      <c r="H25" s="35">
        <f t="shared" si="4"/>
        <v>0.008171296296296298</v>
      </c>
      <c r="I25" s="14" t="s">
        <v>17</v>
      </c>
      <c r="J25" s="16" t="str">
        <f aca="true" t="shared" si="6" ref="J25:J36">A25</f>
        <v>OP</v>
      </c>
    </row>
    <row r="26" spans="1:10" ht="13.5">
      <c r="A26" s="14" t="s">
        <v>33</v>
      </c>
      <c r="B26" s="189" t="s">
        <v>450</v>
      </c>
      <c r="C26" s="11" t="str">
        <f>IF(B26=0,"",VLOOKUP(B26,エントリー!$A$3:$D$374,4,0))</f>
        <v>千葉大Ｂ</v>
      </c>
      <c r="D26" s="75">
        <f>VLOOKUP(C26,'第1区'!$C$3:$E$39,3,0)</f>
        <v>0.023761574074074074</v>
      </c>
      <c r="E26" s="35">
        <v>0.031215277777777783</v>
      </c>
      <c r="F26" s="14" t="str">
        <f>IF(B26=0,"",VLOOKUP(B26,エントリー!$A$3:$D$374,2,0))</f>
        <v>野村　昌登</v>
      </c>
      <c r="G26" s="14">
        <f>IF(B26=0,"",VLOOKUP(B26,エントリー!$A$3:$D$374,3,0))</f>
        <v>1</v>
      </c>
      <c r="H26" s="35">
        <f t="shared" si="4"/>
        <v>0.007453703703703709</v>
      </c>
      <c r="I26" s="14" t="s">
        <v>17</v>
      </c>
      <c r="J26" s="16" t="str">
        <f t="shared" si="6"/>
        <v>OP</v>
      </c>
    </row>
    <row r="27" spans="1:10" ht="13.5">
      <c r="A27" s="14" t="s">
        <v>33</v>
      </c>
      <c r="B27" s="189" t="s">
        <v>452</v>
      </c>
      <c r="C27" s="11" t="str">
        <f>IF(B27=0,"",VLOOKUP(B27,エントリー!$A$3:$D$374,4,0))</f>
        <v>東外大ＯＰ</v>
      </c>
      <c r="D27" s="75">
        <f>VLOOKUP(C27,'第1区'!$C$3:$E$39,3,0)</f>
        <v>0.022476851851851855</v>
      </c>
      <c r="E27" s="35">
        <v>0.029664351851851855</v>
      </c>
      <c r="F27" s="14" t="str">
        <f>IF(B27=0,"",VLOOKUP(B27,エントリー!$A$3:$D$374,2,0))</f>
        <v>後藤　優作</v>
      </c>
      <c r="G27" s="14">
        <f>IF(B27=0,"",VLOOKUP(B27,エントリー!$A$3:$D$374,3,0))</f>
        <v>1</v>
      </c>
      <c r="H27" s="35">
        <f t="shared" si="4"/>
        <v>0.0071874999999999994</v>
      </c>
      <c r="I27" s="14" t="s">
        <v>17</v>
      </c>
      <c r="J27" s="16" t="str">
        <f t="shared" si="6"/>
        <v>OP</v>
      </c>
    </row>
    <row r="28" spans="1:10" ht="13.5">
      <c r="A28" s="14" t="s">
        <v>33</v>
      </c>
      <c r="B28" s="189" t="s">
        <v>454</v>
      </c>
      <c r="C28" s="11" t="str">
        <f>IF(B28=0,"",VLOOKUP(B28,エントリー!$A$3:$D$374,4,0))</f>
        <v>東学大Ａ</v>
      </c>
      <c r="D28" s="75">
        <f>VLOOKUP(C28,'第1区'!$C$3:$E$39,3,0)</f>
        <v>0.02246527777777778</v>
      </c>
      <c r="E28" s="35">
        <v>0.029675925925925925</v>
      </c>
      <c r="F28" s="14" t="str">
        <f>IF(B28=0,"",VLOOKUP(B28,エントリー!$A$3:$D$374,2,0))</f>
        <v>井上　僚太</v>
      </c>
      <c r="G28" s="14">
        <f>IF(B28=0,"",VLOOKUP(B28,エントリー!$A$3:$D$374,3,0))</f>
        <v>1</v>
      </c>
      <c r="H28" s="35">
        <f t="shared" si="4"/>
        <v>0.007210648148148147</v>
      </c>
      <c r="I28" s="14" t="s">
        <v>17</v>
      </c>
      <c r="J28" s="16" t="str">
        <f t="shared" si="6"/>
        <v>OP</v>
      </c>
    </row>
    <row r="29" spans="1:10" ht="13.5" customHeight="1">
      <c r="A29" s="14" t="s">
        <v>33</v>
      </c>
      <c r="B29" s="189" t="s">
        <v>456</v>
      </c>
      <c r="C29" s="11" t="str">
        <f>IF(B29=0,"",VLOOKUP(B29,エントリー!$A$3:$D$374,4,0))</f>
        <v>東北大Ｂ</v>
      </c>
      <c r="D29" s="75">
        <f>VLOOKUP(C29,'第1区'!$C$3:$E$39,3,0)</f>
        <v>0.02226851851851852</v>
      </c>
      <c r="E29" s="35">
        <v>0.029247685185185186</v>
      </c>
      <c r="F29" s="14" t="str">
        <f>IF(B29=0,"",VLOOKUP(B29,エントリー!$A$3:$D$374,2,0))</f>
        <v>深渡　慎一郎</v>
      </c>
      <c r="G29" s="14">
        <f>IF(B29=0,"",VLOOKUP(B29,エントリー!$A$3:$D$374,3,0))</f>
        <v>0</v>
      </c>
      <c r="H29" s="35">
        <f t="shared" si="4"/>
        <v>0.006979166666666665</v>
      </c>
      <c r="I29" s="14" t="s">
        <v>17</v>
      </c>
      <c r="J29" s="16" t="str">
        <f t="shared" si="6"/>
        <v>OP</v>
      </c>
    </row>
    <row r="30" spans="1:10" ht="13.5">
      <c r="A30" s="14" t="s">
        <v>33</v>
      </c>
      <c r="B30" s="189" t="s">
        <v>458</v>
      </c>
      <c r="C30" s="11" t="str">
        <f>IF(B30=0,"",VLOOKUP(B30,エントリー!$A$3:$D$374,4,0))</f>
        <v>東北大Ｃ</v>
      </c>
      <c r="D30" s="75">
        <f>VLOOKUP(C30,'第1区'!$C$3:$E$39,3,0)</f>
        <v>0.022511574074074073</v>
      </c>
      <c r="E30" s="35">
        <v>0.02946759259259259</v>
      </c>
      <c r="F30" s="14" t="str">
        <f>IF(B30=0,"",VLOOKUP(B30,エントリー!$A$3:$D$374,2,0))</f>
        <v>稲毛　義樹</v>
      </c>
      <c r="G30" s="14" t="str">
        <f>IF(B30=0,"",VLOOKUP(B30,エントリー!$A$3:$D$374,3,0))</f>
        <v>     M1</v>
      </c>
      <c r="H30" s="35">
        <f t="shared" si="4"/>
        <v>0.006956018518518518</v>
      </c>
      <c r="I30" s="14" t="s">
        <v>17</v>
      </c>
      <c r="J30" s="16" t="str">
        <f t="shared" si="6"/>
        <v>OP</v>
      </c>
    </row>
    <row r="31" spans="1:10" ht="13.5">
      <c r="A31" s="14" t="s">
        <v>33</v>
      </c>
      <c r="B31" s="189" t="s">
        <v>460</v>
      </c>
      <c r="C31" s="11" t="str">
        <f>IF(B31=0,"",VLOOKUP(B31,エントリー!$A$3:$D$374,4,0))</f>
        <v>新潟大Ｂ</v>
      </c>
      <c r="D31" s="75">
        <f>VLOOKUP(C31,'第1区'!$C$3:$E$39,3,0)</f>
        <v>0.02228009259259259</v>
      </c>
      <c r="E31" s="35">
        <v>0.029317129629629634</v>
      </c>
      <c r="F31" s="14" t="str">
        <f>IF(B31=0,"",VLOOKUP(B31,エントリー!$A$3:$D$374,2,0))</f>
        <v>山田　玄</v>
      </c>
      <c r="G31" s="14">
        <f>IF(B31=0,"",VLOOKUP(B31,エントリー!$A$3:$D$374,3,0))</f>
        <v>5</v>
      </c>
      <c r="H31" s="35">
        <f t="shared" si="4"/>
        <v>0.007037037037037043</v>
      </c>
      <c r="I31" s="14" t="s">
        <v>17</v>
      </c>
      <c r="J31" s="16" t="str">
        <f t="shared" si="6"/>
        <v>OP</v>
      </c>
    </row>
    <row r="32" spans="1:10" ht="13.5">
      <c r="A32" s="14" t="s">
        <v>33</v>
      </c>
      <c r="B32" s="189" t="s">
        <v>462</v>
      </c>
      <c r="C32" s="11" t="str">
        <f>IF(B32=0,"",VLOOKUP(B32,エントリー!$A$3:$D$374,4,0))</f>
        <v>新潟大Ｃ</v>
      </c>
      <c r="D32" s="75">
        <f>VLOOKUP(C32,'第1区'!$C$3:$E$39,3,0)</f>
        <v>0.02287037037037037</v>
      </c>
      <c r="E32" s="35">
        <v>0.030173611111111113</v>
      </c>
      <c r="F32" s="14" t="str">
        <f>IF(B32=0,"",VLOOKUP(B32,エントリー!$A$3:$D$374,2,0))</f>
        <v>大滝　健太郎</v>
      </c>
      <c r="G32" s="14">
        <f>IF(B32=0,"",VLOOKUP(B32,エントリー!$A$3:$D$374,3,0))</f>
        <v>2</v>
      </c>
      <c r="H32" s="35">
        <f t="shared" si="4"/>
        <v>0.007303240740740742</v>
      </c>
      <c r="I32" s="14" t="s">
        <v>17</v>
      </c>
      <c r="J32" s="16" t="str">
        <f t="shared" si="6"/>
        <v>OP</v>
      </c>
    </row>
    <row r="33" spans="1:10" ht="13.5">
      <c r="A33" s="14" t="s">
        <v>33</v>
      </c>
      <c r="B33" s="189" t="s">
        <v>464</v>
      </c>
      <c r="C33" s="11" t="str">
        <f>IF(B33=0,"",VLOOKUP(B33,エントリー!$A$3:$D$374,4,0))</f>
        <v>新潟大Ｄ</v>
      </c>
      <c r="D33" s="75">
        <f>VLOOKUP(C33,'第1区'!$C$3:$E$39,3,0)</f>
        <v>0.022326388888888885</v>
      </c>
      <c r="E33" s="35">
        <v>0.029247685185185186</v>
      </c>
      <c r="F33" s="14" t="str">
        <f>IF(B33=0,"",VLOOKUP(B33,エントリー!$A$3:$D$374,2,0))</f>
        <v>五十嵐　大樹</v>
      </c>
      <c r="G33" s="14">
        <f>IF(B33=0,"",VLOOKUP(B33,エントリー!$A$3:$D$374,3,0))</f>
        <v>2</v>
      </c>
      <c r="H33" s="35">
        <f t="shared" si="4"/>
        <v>0.0069212962962963</v>
      </c>
      <c r="I33" s="14" t="s">
        <v>17</v>
      </c>
      <c r="J33" s="16" t="str">
        <f t="shared" si="6"/>
        <v>OP</v>
      </c>
    </row>
    <row r="34" spans="1:10" ht="13.5">
      <c r="A34" s="14" t="s">
        <v>33</v>
      </c>
      <c r="B34" s="189" t="s">
        <v>466</v>
      </c>
      <c r="C34" s="310" t="str">
        <f>IF(B34=0,"",VLOOKUP(B34,エントリー!$A$3:$D$374,4,0))</f>
        <v>新潟大Ｅ</v>
      </c>
      <c r="D34" s="75">
        <f>VLOOKUP(C34,'第1区'!$C$3:$E$39,3,0)</f>
        <v>0</v>
      </c>
      <c r="E34" s="35"/>
      <c r="F34" s="14" t="str">
        <f>IF(B34=0,"",VLOOKUP(B34,エントリー!$A$3:$D$374,2,0))</f>
        <v>曽根　輝</v>
      </c>
      <c r="G34" s="14">
        <f>IF(B34=0,"",VLOOKUP(B34,エントリー!$A$3:$D$374,3,0))</f>
        <v>2</v>
      </c>
      <c r="H34" s="35">
        <f t="shared" si="4"/>
        <v>0</v>
      </c>
      <c r="I34" s="14" t="s">
        <v>17</v>
      </c>
      <c r="J34" s="16" t="str">
        <f t="shared" si="6"/>
        <v>OP</v>
      </c>
    </row>
    <row r="35" spans="1:10" ht="13.5">
      <c r="A35" s="14" t="s">
        <v>33</v>
      </c>
      <c r="B35" s="189" t="s">
        <v>468</v>
      </c>
      <c r="C35" s="309" t="str">
        <f>IF(B35=0,"",VLOOKUP(B35,エントリー!$A$3:$D$374,4,0))</f>
        <v>新潟大Ｆ</v>
      </c>
      <c r="D35" s="75">
        <f>VLOOKUP(C35,'第1区'!$C$3:$E$39,3,0)</f>
        <v>0.02200231481481482</v>
      </c>
      <c r="E35" s="35">
        <v>0.02951388888888889</v>
      </c>
      <c r="F35" s="14" t="str">
        <f>IF(B35=0,"",VLOOKUP(B35,エントリー!$A$3:$D$374,2,0))</f>
        <v>加藤　弘明</v>
      </c>
      <c r="G35" s="14">
        <f>IF(B35=0,"",VLOOKUP(B35,エントリー!$A$3:$D$374,3,0))</f>
        <v>2</v>
      </c>
      <c r="H35" s="35">
        <f t="shared" si="4"/>
        <v>0.007511574074074073</v>
      </c>
      <c r="I35" s="14" t="s">
        <v>17</v>
      </c>
      <c r="J35" s="16" t="str">
        <f t="shared" si="6"/>
        <v>OP</v>
      </c>
    </row>
    <row r="36" spans="1:10" ht="13.5">
      <c r="A36" s="14" t="s">
        <v>33</v>
      </c>
      <c r="B36" s="189" t="s">
        <v>470</v>
      </c>
      <c r="C36" s="11" t="str">
        <f>IF(B36=0,"",VLOOKUP(B36,エントリー!$A$3:$D$374,4,0))</f>
        <v>一橋大ＯＰ</v>
      </c>
      <c r="D36" s="75">
        <f>VLOOKUP(C36,'第1区'!$C$3:$E$39,3,0)</f>
        <v>0.024999999999999998</v>
      </c>
      <c r="E36" s="35">
        <v>0.03289351851851852</v>
      </c>
      <c r="F36" s="14" t="str">
        <f>IF(B36=0,"",VLOOKUP(B36,エントリー!$A$3:$D$374,2,0))</f>
        <v>三宅　喜貴</v>
      </c>
      <c r="G36" s="14">
        <f>IF(B36=0,"",VLOOKUP(B36,エントリー!$A$3:$D$374,3,0))</f>
        <v>1</v>
      </c>
      <c r="H36" s="35">
        <f t="shared" si="4"/>
        <v>0.007893518518518525</v>
      </c>
      <c r="I36" s="14" t="s">
        <v>17</v>
      </c>
      <c r="J36" s="16" t="str">
        <f t="shared" si="6"/>
        <v>OP</v>
      </c>
    </row>
    <row r="37" spans="1:10" ht="13.5">
      <c r="A37" s="14" t="s">
        <v>33</v>
      </c>
      <c r="B37" s="189" t="s">
        <v>472</v>
      </c>
      <c r="C37" s="11" t="str">
        <f>IF(B37=0,"",VLOOKUP(B37,エントリー!$A$3:$D$374,4,0))</f>
        <v>横国大Ｂ</v>
      </c>
      <c r="D37" s="75">
        <f>VLOOKUP(C37,'第1区'!$C$3:$E$39,3,0)</f>
        <v>0.02226851851851852</v>
      </c>
      <c r="E37" s="35">
        <v>0.029409722222222223</v>
      </c>
      <c r="F37" s="14" t="str">
        <f>IF(B37=0,"",VLOOKUP(B37,エントリー!$A$3:$D$374,2,0))</f>
        <v>藤巻　拓也</v>
      </c>
      <c r="G37" s="14">
        <f>IF(B37=0,"",VLOOKUP(B37,エントリー!$A$3:$D$374,3,0))</f>
        <v>3</v>
      </c>
      <c r="H37" s="35">
        <f>E37-D37</f>
        <v>0.007141203703703702</v>
      </c>
      <c r="I37" s="14" t="s">
        <v>17</v>
      </c>
      <c r="J37" s="16" t="str">
        <f>A37</f>
        <v>OP</v>
      </c>
    </row>
    <row r="38" spans="1:10" ht="13.5">
      <c r="A38" s="14" t="s">
        <v>33</v>
      </c>
      <c r="B38" s="189"/>
      <c r="C38" s="11">
        <f>IF(B38=0,"",VLOOKUP(B38,エントリー!$A$3:$D$374,4,0))</f>
      </c>
      <c r="D38" s="75">
        <f>VLOOKUP(C38,'第1区'!$C$3:$E$39,3,0)</f>
        <v>0</v>
      </c>
      <c r="E38" s="35"/>
      <c r="F38" s="14">
        <f>IF(B38=0,"",VLOOKUP(B38,エントリー!$A$3:$D$374,2,0))</f>
      </c>
      <c r="G38" s="14">
        <f>IF(B38=0,"",VLOOKUP(B38,エントリー!$A$3:$D$374,3,0))</f>
      </c>
      <c r="H38" s="35">
        <f>E38-D38</f>
        <v>0</v>
      </c>
      <c r="I38" s="14" t="s">
        <v>17</v>
      </c>
      <c r="J38" s="16" t="str">
        <f>A38</f>
        <v>OP</v>
      </c>
    </row>
    <row r="39" spans="1:10" ht="13.5">
      <c r="A39" s="14" t="s">
        <v>33</v>
      </c>
      <c r="B39" s="189"/>
      <c r="C39" s="11">
        <f>IF(B39=0,"",VLOOKUP(B39,エントリー!$A$3:$D$374,4,0))</f>
      </c>
      <c r="D39" s="75">
        <f>VLOOKUP(C39,'第1区'!$C$3:$E$39,3,0)</f>
        <v>0</v>
      </c>
      <c r="E39" s="35"/>
      <c r="F39" s="14">
        <f>IF(B39=0,"",VLOOKUP(B39,エントリー!$A$3:$D$374,2,0))</f>
      </c>
      <c r="G39" s="14">
        <f>IF(B39=0,"",VLOOKUP(B39,エントリー!$A$3:$D$374,3,0))</f>
      </c>
      <c r="H39" s="35">
        <f>E39-D39</f>
        <v>0</v>
      </c>
      <c r="I39" s="14" t="s">
        <v>17</v>
      </c>
      <c r="J39" s="16" t="str">
        <f>A39</f>
        <v>OP</v>
      </c>
    </row>
  </sheetData>
  <sheetProtection/>
  <mergeCells count="1">
    <mergeCell ref="A1:I1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scale="9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40"/>
  <sheetViews>
    <sheetView view="pageBreakPreview" zoomScale="60" zoomScaleNormal="78" zoomScalePageLayoutView="0" workbookViewId="0" topLeftCell="A1">
      <selection activeCell="A1" sqref="A1:I1"/>
    </sheetView>
  </sheetViews>
  <sheetFormatPr defaultColWidth="9.00390625" defaultRowHeight="13.5"/>
  <cols>
    <col min="1" max="1" width="9.00390625" style="15" customWidth="1"/>
    <col min="2" max="2" width="7.125" style="16" customWidth="1"/>
    <col min="3" max="3" width="15.625" style="15" customWidth="1"/>
    <col min="4" max="5" width="11.50390625" style="15" customWidth="1"/>
    <col min="6" max="6" width="13.875" style="15" bestFit="1" customWidth="1"/>
    <col min="7" max="7" width="7.125" style="16" customWidth="1"/>
    <col min="8" max="8" width="10.75390625" style="15" bestFit="1" customWidth="1"/>
    <col min="9" max="9" width="9.25390625" style="16" bestFit="1" customWidth="1"/>
    <col min="10" max="16384" width="9.00390625" style="15" customWidth="1"/>
  </cols>
  <sheetData>
    <row r="1" spans="1:9" ht="26.25" customHeight="1">
      <c r="A1" s="247" t="s">
        <v>19</v>
      </c>
      <c r="B1" s="247"/>
      <c r="C1" s="247"/>
      <c r="D1" s="247"/>
      <c r="E1" s="247"/>
      <c r="F1" s="247"/>
      <c r="G1" s="247"/>
      <c r="H1" s="247"/>
      <c r="I1" s="247"/>
    </row>
    <row r="2" spans="1:9" s="16" customFormat="1" ht="13.5">
      <c r="A2" s="14" t="s">
        <v>9</v>
      </c>
      <c r="B2" s="14"/>
      <c r="C2" s="14" t="s">
        <v>10</v>
      </c>
      <c r="D2" s="14" t="s">
        <v>15</v>
      </c>
      <c r="E2" s="14" t="s">
        <v>16</v>
      </c>
      <c r="F2" s="14" t="s">
        <v>11</v>
      </c>
      <c r="G2" s="14" t="s">
        <v>12</v>
      </c>
      <c r="H2" s="14" t="s">
        <v>13</v>
      </c>
      <c r="I2" s="14" t="s">
        <v>14</v>
      </c>
    </row>
    <row r="3" spans="1:10" s="305" customFormat="1" ht="13.5">
      <c r="A3" s="299">
        <f>RANK(E3,$E$3:$E$19,1)</f>
        <v>10</v>
      </c>
      <c r="B3" s="300" t="s">
        <v>474</v>
      </c>
      <c r="C3" s="301" t="str">
        <f>IF(B3=0,"",VLOOKUP(B3,エントリー!$A$3:$D$374,4,0))</f>
        <v>茨城大</v>
      </c>
      <c r="D3" s="302">
        <f>VLOOKUP(C3,'第2区'!$C$3:$E$39,3,0)</f>
        <v>0.028460648148148148</v>
      </c>
      <c r="E3" s="303">
        <v>0.04568287037037037</v>
      </c>
      <c r="F3" s="299" t="str">
        <f>IF(B3=0,"",VLOOKUP(B3,エントリー!$A$3:$D$374,2,0))</f>
        <v>加藤　俊介</v>
      </c>
      <c r="G3" s="299">
        <f>IF(B3=0,"",VLOOKUP(B3,エントリー!$A$3:$D$374,3,0))</f>
        <v>2</v>
      </c>
      <c r="H3" s="303">
        <f aca="true" t="shared" si="0" ref="H3:H17">E3-D3</f>
        <v>0.01722222222222222</v>
      </c>
      <c r="I3" s="299">
        <f aca="true" t="shared" si="1" ref="I3:I19">RANK(H3,$H$3:$H$19,1)</f>
        <v>7</v>
      </c>
      <c r="J3" s="304">
        <f>A3</f>
        <v>10</v>
      </c>
    </row>
    <row r="4" spans="1:10" s="305" customFormat="1" ht="13.5">
      <c r="A4" s="299">
        <f aca="true" t="shared" si="2" ref="A4:A19">RANK(E4,$E$3:$E$19,1)</f>
        <v>15</v>
      </c>
      <c r="B4" s="300" t="s">
        <v>475</v>
      </c>
      <c r="C4" s="301" t="str">
        <f>IF(B4=0,"",VLOOKUP(B4,エントリー!$A$3:$D$374,4,0))</f>
        <v>宇大</v>
      </c>
      <c r="D4" s="302">
        <f>VLOOKUP(C4,'第2区'!$C$3:$E$39,3,0)</f>
        <v>0.02854166666666667</v>
      </c>
      <c r="E4" s="303">
        <v>0.04766203703703704</v>
      </c>
      <c r="F4" s="299" t="str">
        <f>IF(B4=0,"",VLOOKUP(B4,エントリー!$A$3:$D$374,2,0))</f>
        <v>堀子　晋作</v>
      </c>
      <c r="G4" s="299">
        <f>IF(B4=0,"",VLOOKUP(B4,エントリー!$A$3:$D$374,3,0))</f>
        <v>2</v>
      </c>
      <c r="H4" s="303">
        <f t="shared" si="0"/>
        <v>0.019120370370370367</v>
      </c>
      <c r="I4" s="299">
        <f t="shared" si="1"/>
        <v>15</v>
      </c>
      <c r="J4" s="304">
        <f aca="true" t="shared" si="3" ref="J4:J17">A4</f>
        <v>15</v>
      </c>
    </row>
    <row r="5" spans="1:10" s="305" customFormat="1" ht="13.5">
      <c r="A5" s="299">
        <f t="shared" si="2"/>
        <v>16</v>
      </c>
      <c r="B5" s="300" t="s">
        <v>477</v>
      </c>
      <c r="C5" s="301" t="str">
        <f>IF(B5=0,"",VLOOKUP(B5,エントリー!$A$3:$D$374,4,0))</f>
        <v>群馬大</v>
      </c>
      <c r="D5" s="302">
        <f>VLOOKUP(C5,'第2区'!$C$3:$E$39,3,0)</f>
        <v>0.031064814814814812</v>
      </c>
      <c r="E5" s="303">
        <v>0.050416666666666665</v>
      </c>
      <c r="F5" s="299" t="str">
        <f>IF(B5=0,"",VLOOKUP(B5,エントリー!$A$3:$D$374,2,0))</f>
        <v>谷　夏樹</v>
      </c>
      <c r="G5" s="299">
        <f>IF(B5=0,"",VLOOKUP(B5,エントリー!$A$3:$D$374,3,0))</f>
        <v>2</v>
      </c>
      <c r="H5" s="303">
        <f t="shared" si="0"/>
        <v>0.019351851851851853</v>
      </c>
      <c r="I5" s="299">
        <f t="shared" si="1"/>
        <v>16</v>
      </c>
      <c r="J5" s="304">
        <f t="shared" si="3"/>
        <v>16</v>
      </c>
    </row>
    <row r="6" spans="1:10" s="305" customFormat="1" ht="13.5">
      <c r="A6" s="299">
        <f t="shared" si="2"/>
        <v>13</v>
      </c>
      <c r="B6" s="300" t="s">
        <v>479</v>
      </c>
      <c r="C6" s="301" t="str">
        <f>IF(B6=0,"",VLOOKUP(B6,エントリー!$A$3:$D$374,4,0))</f>
        <v>埼玉大</v>
      </c>
      <c r="D6" s="302">
        <f>VLOOKUP(C6,'第2区'!$C$3:$E$39,3,0)</f>
        <v>0.029108796296296296</v>
      </c>
      <c r="E6" s="303">
        <v>0.04680555555555555</v>
      </c>
      <c r="F6" s="299" t="str">
        <f>IF(B6=0,"",VLOOKUP(B6,エントリー!$A$3:$D$374,2,0))</f>
        <v>和田　恭平</v>
      </c>
      <c r="G6" s="299">
        <f>IF(B6=0,"",VLOOKUP(B6,エントリー!$A$3:$D$374,3,0))</f>
        <v>2</v>
      </c>
      <c r="H6" s="303">
        <f t="shared" si="0"/>
        <v>0.017696759259259256</v>
      </c>
      <c r="I6" s="299">
        <f t="shared" si="1"/>
        <v>12</v>
      </c>
      <c r="J6" s="304">
        <f t="shared" si="3"/>
        <v>13</v>
      </c>
    </row>
    <row r="7" spans="1:10" s="305" customFormat="1" ht="13.5">
      <c r="A7" s="299">
        <f t="shared" si="2"/>
        <v>9</v>
      </c>
      <c r="B7" s="300" t="s">
        <v>481</v>
      </c>
      <c r="C7" s="301" t="str">
        <f>IF(B7=0,"",VLOOKUP(B7,エントリー!$A$3:$D$374,4,0))</f>
        <v>首都大</v>
      </c>
      <c r="D7" s="302">
        <f>VLOOKUP(C7,'第2区'!$C$3:$E$39,3,0)</f>
        <v>0.02798611111111111</v>
      </c>
      <c r="E7" s="303">
        <v>0.04564814814814815</v>
      </c>
      <c r="F7" s="299" t="str">
        <f>IF(B7=0,"",VLOOKUP(B7,エントリー!$A$3:$D$374,2,0))</f>
        <v>臼井　崇人</v>
      </c>
      <c r="G7" s="299">
        <f>IF(B7=0,"",VLOOKUP(B7,エントリー!$A$3:$D$374,3,0))</f>
        <v>2</v>
      </c>
      <c r="H7" s="303">
        <f t="shared" si="0"/>
        <v>0.017662037037037042</v>
      </c>
      <c r="I7" s="299">
        <f t="shared" si="1"/>
        <v>11</v>
      </c>
      <c r="J7" s="304">
        <f t="shared" si="3"/>
        <v>9</v>
      </c>
    </row>
    <row r="8" spans="1:10" s="305" customFormat="1" ht="13.5">
      <c r="A8" s="299">
        <f t="shared" si="2"/>
        <v>4</v>
      </c>
      <c r="B8" s="300" t="s">
        <v>483</v>
      </c>
      <c r="C8" s="301" t="str">
        <f>IF(B8=0,"",VLOOKUP(B8,エントリー!$A$3:$D$374,4,0))</f>
        <v>信州大</v>
      </c>
      <c r="D8" s="302">
        <f>VLOOKUP(C8,'第2区'!$C$3:$E$39,3,0)</f>
        <v>0.02802083333333333</v>
      </c>
      <c r="E8" s="303">
        <v>0.045347222222222226</v>
      </c>
      <c r="F8" s="299" t="str">
        <f>IF(B8=0,"",VLOOKUP(B8,エントリー!$A$3:$D$374,2,0))</f>
        <v>小長谷  祥治</v>
      </c>
      <c r="G8" s="299">
        <f>IF(B8=0,"",VLOOKUP(B8,エントリー!$A$3:$D$374,3,0))</f>
        <v>3</v>
      </c>
      <c r="H8" s="303">
        <f t="shared" si="0"/>
        <v>0.017326388888888895</v>
      </c>
      <c r="I8" s="299">
        <f t="shared" si="1"/>
        <v>8</v>
      </c>
      <c r="J8" s="304">
        <f t="shared" si="3"/>
        <v>4</v>
      </c>
    </row>
    <row r="9" spans="1:10" s="305" customFormat="1" ht="13.5">
      <c r="A9" s="299">
        <f t="shared" si="2"/>
        <v>14</v>
      </c>
      <c r="B9" s="300" t="s">
        <v>485</v>
      </c>
      <c r="C9" s="301" t="str">
        <f>IF(B9=0,"",VLOOKUP(B9,エントリー!$A$3:$D$374,4,0))</f>
        <v>高経大</v>
      </c>
      <c r="D9" s="302">
        <f>VLOOKUP(C9,'第2区'!$C$3:$E$39,3,0)</f>
        <v>0.029502314814814815</v>
      </c>
      <c r="E9" s="303">
        <v>0.047245370370370375</v>
      </c>
      <c r="F9" s="299" t="str">
        <f>IF(B9=0,"",VLOOKUP(B9,エントリー!$A$3:$D$374,2,0))</f>
        <v>深津　庸</v>
      </c>
      <c r="G9" s="299">
        <f>IF(B9=0,"",VLOOKUP(B9,エントリー!$A$3:$D$374,3,0))</f>
        <v>1</v>
      </c>
      <c r="H9" s="303">
        <f t="shared" si="0"/>
        <v>0.01774305555555556</v>
      </c>
      <c r="I9" s="299">
        <f t="shared" si="1"/>
        <v>13</v>
      </c>
      <c r="J9" s="304">
        <f t="shared" si="3"/>
        <v>14</v>
      </c>
    </row>
    <row r="10" spans="1:10" s="305" customFormat="1" ht="13.5">
      <c r="A10" s="299">
        <f t="shared" si="2"/>
        <v>6</v>
      </c>
      <c r="B10" s="300" t="s">
        <v>487</v>
      </c>
      <c r="C10" s="301" t="str">
        <f>IF(B10=0,"",VLOOKUP(B10,エントリー!$A$3:$D$374,4,0))</f>
        <v>千葉大</v>
      </c>
      <c r="D10" s="302">
        <f>VLOOKUP(C10,'第2区'!$C$3:$E$39,3,0)</f>
        <v>0.028391203703703707</v>
      </c>
      <c r="E10" s="303">
        <v>0.04549768518518518</v>
      </c>
      <c r="F10" s="299" t="str">
        <f>IF(B10=0,"",VLOOKUP(B10,エントリー!$A$3:$D$374,2,0))</f>
        <v>小野寺　道昭</v>
      </c>
      <c r="G10" s="299">
        <f>IF(B10=0,"",VLOOKUP(B10,エントリー!$A$3:$D$374,3,0))</f>
        <v>4</v>
      </c>
      <c r="H10" s="303">
        <f t="shared" si="0"/>
        <v>0.017106481481481476</v>
      </c>
      <c r="I10" s="299">
        <f t="shared" si="1"/>
        <v>5</v>
      </c>
      <c r="J10" s="304">
        <f t="shared" si="3"/>
        <v>6</v>
      </c>
    </row>
    <row r="11" spans="1:10" s="305" customFormat="1" ht="13.5">
      <c r="A11" s="299" t="e">
        <f t="shared" si="2"/>
        <v>#N/A</v>
      </c>
      <c r="B11" s="300" t="s">
        <v>489</v>
      </c>
      <c r="C11" s="306" t="str">
        <f>IF(B11=0,"",VLOOKUP(B11,エントリー!$A$3:$D$374,4,0))</f>
        <v>電通大</v>
      </c>
      <c r="D11" s="302">
        <f>VLOOKUP(C11,'第2区'!$C$3:$E$39,3,0)</f>
        <v>0</v>
      </c>
      <c r="E11" s="303"/>
      <c r="F11" s="299" t="str">
        <f>IF(B11=0,"",VLOOKUP(B11,エントリー!$A$3:$D$374,2,0))</f>
        <v>栗田　崇平</v>
      </c>
      <c r="G11" s="299">
        <f>IF(B11=0,"",VLOOKUP(B11,エントリー!$A$3:$D$374,3,0))</f>
        <v>2</v>
      </c>
      <c r="H11" s="303"/>
      <c r="I11" s="299" t="e">
        <f t="shared" si="1"/>
        <v>#N/A</v>
      </c>
      <c r="J11" s="304" t="e">
        <f t="shared" si="3"/>
        <v>#N/A</v>
      </c>
    </row>
    <row r="12" spans="1:10" s="305" customFormat="1" ht="13.5">
      <c r="A12" s="299">
        <f t="shared" si="2"/>
        <v>12</v>
      </c>
      <c r="B12" s="300" t="s">
        <v>491</v>
      </c>
      <c r="C12" s="301" t="str">
        <f>IF(B12=0,"",VLOOKUP(B12,エントリー!$A$3:$D$374,4,0))</f>
        <v>東外大</v>
      </c>
      <c r="D12" s="302">
        <f>VLOOKUP(C12,'第2区'!$C$3:$E$39,3,0)</f>
        <v>0.029108796296296296</v>
      </c>
      <c r="E12" s="303">
        <v>0.046678240740740735</v>
      </c>
      <c r="F12" s="299" t="str">
        <f>IF(B12=0,"",VLOOKUP(B12,エントリー!$A$3:$D$374,2,0))</f>
        <v>高橋　健太郎</v>
      </c>
      <c r="G12" s="299">
        <f>IF(B12=0,"",VLOOKUP(B12,エントリー!$A$3:$D$374,3,0))</f>
        <v>4</v>
      </c>
      <c r="H12" s="303">
        <f t="shared" si="0"/>
        <v>0.01756944444444444</v>
      </c>
      <c r="I12" s="299">
        <f t="shared" si="1"/>
        <v>10</v>
      </c>
      <c r="J12" s="304">
        <f t="shared" si="3"/>
        <v>12</v>
      </c>
    </row>
    <row r="13" spans="1:10" s="305" customFormat="1" ht="13.5">
      <c r="A13" s="299">
        <f t="shared" si="2"/>
        <v>1</v>
      </c>
      <c r="B13" s="300" t="s">
        <v>493</v>
      </c>
      <c r="C13" s="301" t="str">
        <f>IF(B13=0,"",VLOOKUP(B13,エントリー!$A$3:$D$374,4,0))</f>
        <v>東学大</v>
      </c>
      <c r="D13" s="302">
        <f>VLOOKUP(C13,'第2区'!$C$3:$E$39,3,0)</f>
        <v>0.027476851851851853</v>
      </c>
      <c r="E13" s="303">
        <v>0.04422453703703704</v>
      </c>
      <c r="F13" s="299" t="str">
        <f>IF(B13=0,"",VLOOKUP(B13,エントリー!$A$3:$D$374,2,0))</f>
        <v>牛越　晴生　</v>
      </c>
      <c r="G13" s="299">
        <f>IF(B13=0,"",VLOOKUP(B13,エントリー!$A$3:$D$374,3,0))</f>
        <v>3</v>
      </c>
      <c r="H13" s="303">
        <f t="shared" si="0"/>
        <v>0.01674768518518519</v>
      </c>
      <c r="I13" s="299">
        <f t="shared" si="1"/>
        <v>2</v>
      </c>
      <c r="J13" s="304">
        <f t="shared" si="3"/>
        <v>1</v>
      </c>
    </row>
    <row r="14" spans="1:10" s="305" customFormat="1" ht="13.5">
      <c r="A14" s="299">
        <f t="shared" si="2"/>
        <v>8</v>
      </c>
      <c r="B14" s="300" t="s">
        <v>495</v>
      </c>
      <c r="C14" s="301" t="str">
        <f>IF(B14=0,"",VLOOKUP(B14,エントリー!$A$3:$D$374,4,0))</f>
        <v>東工大</v>
      </c>
      <c r="D14" s="302">
        <f>VLOOKUP(C14,'第2区'!$C$3:$E$39,3,0)</f>
        <v>0.028402777777777777</v>
      </c>
      <c r="E14" s="303">
        <v>0.04559027777777778</v>
      </c>
      <c r="F14" s="299" t="str">
        <f>IF(B14=0,"",VLOOKUP(B14,エントリー!$A$3:$D$374,2,0))</f>
        <v>中西　如人</v>
      </c>
      <c r="G14" s="299" t="str">
        <f>IF(B14=0,"",VLOOKUP(B14,エントリー!$A$3:$D$374,3,0))</f>
        <v>D2</v>
      </c>
      <c r="H14" s="303">
        <f t="shared" si="0"/>
        <v>0.0171875</v>
      </c>
      <c r="I14" s="299">
        <f t="shared" si="1"/>
        <v>6</v>
      </c>
      <c r="J14" s="304">
        <f t="shared" si="3"/>
        <v>8</v>
      </c>
    </row>
    <row r="15" spans="1:10" s="305" customFormat="1" ht="13.5">
      <c r="A15" s="299">
        <f t="shared" si="2"/>
        <v>7</v>
      </c>
      <c r="B15" s="300" t="s">
        <v>497</v>
      </c>
      <c r="C15" s="301" t="str">
        <f>IF(B15=0,"",VLOOKUP(B15,エントリー!$A$3:$D$374,4,0))</f>
        <v>東北大</v>
      </c>
      <c r="D15" s="302">
        <f>VLOOKUP(C15,'第2区'!$C$3:$E$39,3,0)</f>
        <v>0.028171296296296302</v>
      </c>
      <c r="E15" s="303">
        <v>0.045509259259259256</v>
      </c>
      <c r="F15" s="299" t="str">
        <f>IF(B15=0,"",VLOOKUP(B15,エントリー!$A$3:$D$374,2,0))</f>
        <v>山本　悠平</v>
      </c>
      <c r="G15" s="299">
        <f>IF(B15=0,"",VLOOKUP(B15,エントリー!$A$3:$D$374,3,0))</f>
        <v>2</v>
      </c>
      <c r="H15" s="303">
        <f t="shared" si="0"/>
        <v>0.017337962962962954</v>
      </c>
      <c r="I15" s="299">
        <f t="shared" si="1"/>
        <v>9</v>
      </c>
      <c r="J15" s="304">
        <f t="shared" si="3"/>
        <v>7</v>
      </c>
    </row>
    <row r="16" spans="1:10" s="305" customFormat="1" ht="13.5">
      <c r="A16" s="299">
        <f t="shared" si="2"/>
        <v>2</v>
      </c>
      <c r="B16" s="300" t="s">
        <v>499</v>
      </c>
      <c r="C16" s="301" t="str">
        <f>IF(B16=0,"",VLOOKUP(B16,エントリー!$A$3:$D$374,4,0))</f>
        <v>新潟大</v>
      </c>
      <c r="D16" s="302">
        <f>VLOOKUP(C16,'第2区'!$C$3:$E$39,3,0)</f>
        <v>0.027685185185185188</v>
      </c>
      <c r="E16" s="303">
        <v>0.04447916666666666</v>
      </c>
      <c r="F16" s="299" t="str">
        <f>IF(B16=0,"",VLOOKUP(B16,エントリー!$A$3:$D$374,2,0))</f>
        <v>高橋　佑一郎</v>
      </c>
      <c r="G16" s="299">
        <f>IF(B16=0,"",VLOOKUP(B16,エントリー!$A$3:$D$374,3,0))</f>
        <v>8</v>
      </c>
      <c r="H16" s="303">
        <f t="shared" si="0"/>
        <v>0.016793981481481472</v>
      </c>
      <c r="I16" s="299">
        <f t="shared" si="1"/>
        <v>3</v>
      </c>
      <c r="J16" s="304">
        <f t="shared" si="3"/>
        <v>2</v>
      </c>
    </row>
    <row r="17" spans="1:10" s="305" customFormat="1" ht="13.5">
      <c r="A17" s="299">
        <f t="shared" si="2"/>
        <v>11</v>
      </c>
      <c r="B17" s="300" t="s">
        <v>501</v>
      </c>
      <c r="C17" s="301" t="str">
        <f>IF(B17=0,"",VLOOKUP(B17,エントリー!$A$3:$D$374,4,0))</f>
        <v>一橋大</v>
      </c>
      <c r="D17" s="302">
        <f>VLOOKUP(C17,'第2区'!$C$3:$E$39,3,0)</f>
        <v>0.02836805555555556</v>
      </c>
      <c r="E17" s="303">
        <v>0.046238425925925926</v>
      </c>
      <c r="F17" s="299" t="str">
        <f>IF(B17=0,"",VLOOKUP(B17,エントリー!$A$3:$D$374,2,0))</f>
        <v>新庄　洋人</v>
      </c>
      <c r="G17" s="299">
        <f>IF(B17=0,"",VLOOKUP(B17,エントリー!$A$3:$D$374,3,0))</f>
        <v>3</v>
      </c>
      <c r="H17" s="303">
        <f t="shared" si="0"/>
        <v>0.017870370370370366</v>
      </c>
      <c r="I17" s="299">
        <f t="shared" si="1"/>
        <v>14</v>
      </c>
      <c r="J17" s="304">
        <f t="shared" si="3"/>
        <v>11</v>
      </c>
    </row>
    <row r="18" spans="1:10" s="305" customFormat="1" ht="13.5">
      <c r="A18" s="299">
        <f t="shared" si="2"/>
        <v>3</v>
      </c>
      <c r="B18" s="300" t="s">
        <v>503</v>
      </c>
      <c r="C18" s="301" t="str">
        <f>IF(B18=0,"",VLOOKUP(B18,エントリー!$A$3:$D$374,4,0))</f>
        <v>山梨大</v>
      </c>
      <c r="D18" s="302">
        <f>VLOOKUP(C18,'第2区'!$C$3:$E$39,3,0)</f>
        <v>0.028506944444444442</v>
      </c>
      <c r="E18" s="303">
        <v>0.04521990740740741</v>
      </c>
      <c r="F18" s="299" t="str">
        <f>IF(B18=0,"",VLOOKUP(B18,エントリー!$A$3:$D$374,2,0))</f>
        <v>田邉　献</v>
      </c>
      <c r="G18" s="299">
        <f>IF(B18=0,"",VLOOKUP(B18,エントリー!$A$3:$D$374,3,0))</f>
        <v>3</v>
      </c>
      <c r="H18" s="303">
        <f aca="true" t="shared" si="4" ref="H18:H35">E18-D18</f>
        <v>0.016712962962962968</v>
      </c>
      <c r="I18" s="299">
        <f t="shared" si="1"/>
        <v>1</v>
      </c>
      <c r="J18" s="304">
        <f>A18</f>
        <v>3</v>
      </c>
    </row>
    <row r="19" spans="1:10" s="305" customFormat="1" ht="13.5">
      <c r="A19" s="299">
        <f t="shared" si="2"/>
        <v>5</v>
      </c>
      <c r="B19" s="300" t="s">
        <v>505</v>
      </c>
      <c r="C19" s="301" t="str">
        <f>IF(B19=0,"",VLOOKUP(B19,エントリー!$A$3:$D$374,4,0))</f>
        <v>横国大</v>
      </c>
      <c r="D19" s="302">
        <f>VLOOKUP(C19,'第2区'!$C$3:$E$39,3,0)</f>
        <v>0.028414351851851847</v>
      </c>
      <c r="E19" s="303">
        <v>0.045439814814814815</v>
      </c>
      <c r="F19" s="299" t="str">
        <f>IF(B19=0,"",VLOOKUP(B19,エントリー!$A$3:$D$374,2,0))</f>
        <v>大庭　大</v>
      </c>
      <c r="G19" s="299">
        <f>IF(B19=0,"",VLOOKUP(B19,エントリー!$A$3:$D$374,3,0))</f>
        <v>3</v>
      </c>
      <c r="H19" s="303">
        <f t="shared" si="4"/>
        <v>0.017025462962962968</v>
      </c>
      <c r="I19" s="299">
        <f t="shared" si="1"/>
        <v>4</v>
      </c>
      <c r="J19" s="304">
        <f>A19</f>
        <v>5</v>
      </c>
    </row>
    <row r="20" spans="1:10" ht="13.5">
      <c r="A20" s="14" t="s">
        <v>33</v>
      </c>
      <c r="B20" s="189" t="s">
        <v>506</v>
      </c>
      <c r="C20" s="11" t="str">
        <f>IF(B20=0,"",VLOOKUP(B20,エントリー!$A$3:$D$374,4,0))</f>
        <v>首都大Ａ</v>
      </c>
      <c r="D20" s="75">
        <f>VLOOKUP(C20,'第2区'!$C$3:$E$39,3,0)</f>
        <v>0.030162037037037032</v>
      </c>
      <c r="E20" s="35">
        <v>0.04864583333333333</v>
      </c>
      <c r="F20" s="22" t="str">
        <f>IF(B20=0,"",VLOOKUP(B20,エントリー!$A$3:$D$374,2,0))</f>
        <v>篠田　雄太</v>
      </c>
      <c r="G20" s="22">
        <f>IF(B20=0,"",VLOOKUP(B20,エントリー!$A$3:$D$374,3,0))</f>
        <v>3</v>
      </c>
      <c r="H20" s="35">
        <f t="shared" si="4"/>
        <v>0.0184837962962963</v>
      </c>
      <c r="I20" s="14" t="s">
        <v>17</v>
      </c>
      <c r="J20" s="16" t="str">
        <f>A20</f>
        <v>OP</v>
      </c>
    </row>
    <row r="21" spans="1:10" ht="13.5">
      <c r="A21" s="14" t="s">
        <v>33</v>
      </c>
      <c r="B21" s="189" t="s">
        <v>508</v>
      </c>
      <c r="C21" s="308" t="str">
        <f>IF(B21=0,"",VLOOKUP(B21,エントリー!$A$3:$D$374,4,0))</f>
        <v>首都大Ｂ</v>
      </c>
      <c r="D21" s="75">
        <f>VLOOKUP(C21,'第2区'!$C$3:$E$39,3,0)</f>
        <v>0</v>
      </c>
      <c r="E21" s="76"/>
      <c r="F21" s="22" t="str">
        <f>IF(B21=0,"",VLOOKUP(B21,エントリー!$A$3:$D$374,2,0))</f>
        <v>吉川　光志</v>
      </c>
      <c r="G21" s="22">
        <f>IF(B21=0,"",VLOOKUP(B21,エントリー!$A$3:$D$374,3,0))</f>
        <v>2</v>
      </c>
      <c r="H21" s="35">
        <f t="shared" si="4"/>
        <v>0</v>
      </c>
      <c r="I21" s="14" t="s">
        <v>17</v>
      </c>
      <c r="J21" s="16" t="str">
        <f>A21</f>
        <v>OP</v>
      </c>
    </row>
    <row r="22" spans="1:10" ht="13.5">
      <c r="A22" s="14" t="s">
        <v>33</v>
      </c>
      <c r="B22" s="189" t="s">
        <v>510</v>
      </c>
      <c r="C22" s="11" t="str">
        <f>IF(B22=0,"",VLOOKUP(B22,エントリー!$A$3:$D$374,4,0))</f>
        <v>信州大Ｂ</v>
      </c>
      <c r="D22" s="75">
        <f>VLOOKUP(C22,'第2区'!$C$3:$E$39,3,0)</f>
        <v>0.030486111111111113</v>
      </c>
      <c r="E22" s="35">
        <v>0.0484375</v>
      </c>
      <c r="F22" s="22" t="str">
        <f>IF(B22=0,"",VLOOKUP(B22,エントリー!$A$3:$D$374,2,0))</f>
        <v>野口　恒</v>
      </c>
      <c r="G22" s="22">
        <f>IF(B22=0,"",VLOOKUP(B22,エントリー!$A$3:$D$374,3,0))</f>
        <v>1</v>
      </c>
      <c r="H22" s="35">
        <f t="shared" si="4"/>
        <v>0.017951388888888888</v>
      </c>
      <c r="I22" s="14" t="s">
        <v>17</v>
      </c>
      <c r="J22" s="16" t="str">
        <f>A22</f>
        <v>OP</v>
      </c>
    </row>
    <row r="23" spans="1:10" ht="13.5">
      <c r="A23" s="14" t="s">
        <v>33</v>
      </c>
      <c r="B23" s="189" t="s">
        <v>512</v>
      </c>
      <c r="C23" s="11" t="str">
        <f>IF(B23=0,"",VLOOKUP(B23,エントリー!$A$3:$D$374,4,0))</f>
        <v>信州大Ｃ</v>
      </c>
      <c r="D23" s="75">
        <f>VLOOKUP(C23,'第2区'!$C$3:$E$39,3,0)</f>
        <v>0.0312962962962963</v>
      </c>
      <c r="E23" s="35">
        <v>0.05019675925925926</v>
      </c>
      <c r="F23" s="22" t="str">
        <f>IF(B23=0,"",VLOOKUP(B23,エントリー!$A$3:$D$374,2,0))</f>
        <v>小桂　重徳</v>
      </c>
      <c r="G23" s="22">
        <f>IF(B23=0,"",VLOOKUP(B23,エントリー!$A$3:$D$374,3,0))</f>
        <v>4</v>
      </c>
      <c r="H23" s="35">
        <f t="shared" si="4"/>
        <v>0.01890046296296296</v>
      </c>
      <c r="I23" s="14" t="s">
        <v>17</v>
      </c>
      <c r="J23" s="16" t="str">
        <f aca="true" t="shared" si="5" ref="J23:J36">A23</f>
        <v>OP</v>
      </c>
    </row>
    <row r="24" spans="1:10" ht="13.5">
      <c r="A24" s="14" t="s">
        <v>33</v>
      </c>
      <c r="B24" s="189" t="s">
        <v>514</v>
      </c>
      <c r="C24" s="11" t="str">
        <f>IF(B24=0,"",VLOOKUP(B24,エントリー!$A$3:$D$374,4,0))</f>
        <v>高経大Ａ</v>
      </c>
      <c r="D24" s="75">
        <f>VLOOKUP(C24,'第2区'!$C$3:$E$39,3,0)</f>
        <v>0.030185185185185186</v>
      </c>
      <c r="E24" s="76">
        <v>0.04929398148148148</v>
      </c>
      <c r="F24" s="22" t="str">
        <f>IF(B24=0,"",VLOOKUP(B24,エントリー!$A$3:$D$374,2,0))</f>
        <v>田中　秀矢</v>
      </c>
      <c r="G24" s="22">
        <f>IF(B24=0,"",VLOOKUP(B24,エントリー!$A$3:$D$374,3,0))</f>
        <v>1</v>
      </c>
      <c r="H24" s="35">
        <f t="shared" si="4"/>
        <v>0.019108796296296294</v>
      </c>
      <c r="I24" s="14" t="s">
        <v>17</v>
      </c>
      <c r="J24" s="16" t="str">
        <f t="shared" si="5"/>
        <v>OP</v>
      </c>
    </row>
    <row r="25" spans="1:10" ht="13.5">
      <c r="A25" s="14" t="s">
        <v>33</v>
      </c>
      <c r="B25" s="189" t="s">
        <v>518</v>
      </c>
      <c r="C25" s="11" t="str">
        <f>IF(B25=0,"",VLOOKUP(B25,エントリー!$A$3:$D$374,4,0))</f>
        <v>千葉大Ｂ</v>
      </c>
      <c r="D25" s="75">
        <f>VLOOKUP(C25,'第2区'!$C$3:$E$39,3,0)</f>
        <v>0.031215277777777783</v>
      </c>
      <c r="E25" s="35">
        <v>0.0497337962962963</v>
      </c>
      <c r="F25" s="22" t="str">
        <f>IF(B25=0,"",VLOOKUP(B25,エントリー!$A$3:$D$374,2,0))</f>
        <v>柴田　優樹</v>
      </c>
      <c r="G25" s="22">
        <f>IF(B25=0,"",VLOOKUP(B25,エントリー!$A$3:$D$374,3,0))</f>
        <v>4</v>
      </c>
      <c r="H25" s="35">
        <f t="shared" si="4"/>
        <v>0.018518518518518514</v>
      </c>
      <c r="I25" s="14" t="s">
        <v>17</v>
      </c>
      <c r="J25" s="16" t="str">
        <f t="shared" si="5"/>
        <v>OP</v>
      </c>
    </row>
    <row r="26" spans="1:10" ht="13.5">
      <c r="A26" s="14" t="s">
        <v>33</v>
      </c>
      <c r="B26" s="189" t="s">
        <v>522</v>
      </c>
      <c r="C26" s="11" t="str">
        <f>IF(B26=0,"",VLOOKUP(B26,エントリー!$A$3:$D$374,4,0))</f>
        <v>東外大ＯＰ</v>
      </c>
      <c r="D26" s="75">
        <f>VLOOKUP(C26,'第2区'!$C$3:$E$39,3,0)</f>
        <v>0.029664351851851855</v>
      </c>
      <c r="E26" s="76">
        <v>0.05054398148148148</v>
      </c>
      <c r="F26" s="22" t="str">
        <f>IF(B26=0,"",VLOOKUP(B26,エントリー!$A$3:$D$374,2,0))</f>
        <v>池田　俊</v>
      </c>
      <c r="G26" s="22" t="str">
        <f>IF(B26=0,"",VLOOKUP(B26,エントリー!$A$3:$D$374,3,0))</f>
        <v>OB</v>
      </c>
      <c r="H26" s="35">
        <f t="shared" si="4"/>
        <v>0.020879629629629626</v>
      </c>
      <c r="I26" s="14" t="s">
        <v>17</v>
      </c>
      <c r="J26" s="16" t="str">
        <f t="shared" si="5"/>
        <v>OP</v>
      </c>
    </row>
    <row r="27" spans="1:10" ht="13.5">
      <c r="A27" s="14" t="s">
        <v>33</v>
      </c>
      <c r="B27" s="189" t="s">
        <v>524</v>
      </c>
      <c r="C27" s="11" t="str">
        <f>IF(B27=0,"",VLOOKUP(B27,エントリー!$A$3:$D$374,4,0))</f>
        <v>東学大Ａ</v>
      </c>
      <c r="D27" s="75">
        <f>VLOOKUP(C27,'第2区'!$C$3:$E$39,3,0)</f>
        <v>0.029675925925925925</v>
      </c>
      <c r="E27" s="35">
        <v>0.046747685185185184</v>
      </c>
      <c r="F27" s="22" t="str">
        <f>IF(B27=0,"",VLOOKUP(B27,エントリー!$A$3:$D$374,2,0))</f>
        <v>原　広野</v>
      </c>
      <c r="G27" s="22">
        <f>IF(B27=0,"",VLOOKUP(B27,エントリー!$A$3:$D$374,3,0))</f>
        <v>1</v>
      </c>
      <c r="H27" s="35">
        <f t="shared" si="4"/>
        <v>0.01707175925925926</v>
      </c>
      <c r="I27" s="14" t="s">
        <v>17</v>
      </c>
      <c r="J27" s="16" t="str">
        <f t="shared" si="5"/>
        <v>OP</v>
      </c>
    </row>
    <row r="28" spans="1:10" ht="13.5" customHeight="1">
      <c r="A28" s="14" t="s">
        <v>33</v>
      </c>
      <c r="B28" s="189" t="s">
        <v>526</v>
      </c>
      <c r="C28" s="11" t="str">
        <f>IF(B28=0,"",VLOOKUP(B28,エントリー!$A$3:$D$374,4,0))</f>
        <v>東北大Ｂ</v>
      </c>
      <c r="D28" s="75">
        <f>VLOOKUP(C28,'第2区'!$C$3:$E$39,3,0)</f>
        <v>0.029247685185185186</v>
      </c>
      <c r="E28" s="35">
        <v>0.04679398148148148</v>
      </c>
      <c r="F28" s="22" t="str">
        <f>IF(B28=0,"",VLOOKUP(B28,エントリー!$A$3:$D$374,2,0))</f>
        <v>木村　慎太郎</v>
      </c>
      <c r="G28" s="22">
        <f>IF(B28=0,"",VLOOKUP(B28,エントリー!$A$3:$D$374,3,0))</f>
        <v>3</v>
      </c>
      <c r="H28" s="35">
        <f t="shared" si="4"/>
        <v>0.017546296296296292</v>
      </c>
      <c r="I28" s="14" t="s">
        <v>17</v>
      </c>
      <c r="J28" s="16" t="str">
        <f t="shared" si="5"/>
        <v>OP</v>
      </c>
    </row>
    <row r="29" spans="1:10" ht="13.5">
      <c r="A29" s="14" t="s">
        <v>33</v>
      </c>
      <c r="B29" s="189" t="s">
        <v>528</v>
      </c>
      <c r="C29" s="11" t="str">
        <f>IF(B29=0,"",VLOOKUP(B29,エントリー!$A$3:$D$374,4,0))</f>
        <v>東北大Ｃ</v>
      </c>
      <c r="D29" s="75">
        <f>VLOOKUP(C29,'第2区'!$C$3:$E$39,3,0)</f>
        <v>0.02946759259259259</v>
      </c>
      <c r="E29" s="76">
        <v>0.047962962962962964</v>
      </c>
      <c r="F29" s="22" t="str">
        <f>IF(B29=0,"",VLOOKUP(B29,エントリー!$A$3:$D$374,2,0))</f>
        <v>西井　大樹</v>
      </c>
      <c r="G29" s="22">
        <f>IF(B29=0,"",VLOOKUP(B29,エントリー!$A$3:$D$374,3,0))</f>
        <v>1</v>
      </c>
      <c r="H29" s="35">
        <f t="shared" si="4"/>
        <v>0.018495370370370374</v>
      </c>
      <c r="I29" s="14" t="s">
        <v>17</v>
      </c>
      <c r="J29" s="16" t="str">
        <f t="shared" si="5"/>
        <v>OP</v>
      </c>
    </row>
    <row r="30" spans="1:10" ht="13.5">
      <c r="A30" s="14" t="s">
        <v>33</v>
      </c>
      <c r="B30" s="189" t="s">
        <v>530</v>
      </c>
      <c r="C30" s="11" t="str">
        <f>IF(B30=0,"",VLOOKUP(B30,エントリー!$A$3:$D$374,4,0))</f>
        <v>新潟大Ｂ</v>
      </c>
      <c r="D30" s="75">
        <f>VLOOKUP(C30,'第2区'!$C$3:$E$39,3,0)</f>
        <v>0.029317129629629634</v>
      </c>
      <c r="E30" s="76">
        <v>0.04695601851851852</v>
      </c>
      <c r="F30" s="22" t="str">
        <f>IF(B30=0,"",VLOOKUP(B30,エントリー!$A$3:$D$374,2,0))</f>
        <v>杉山　敬祐</v>
      </c>
      <c r="G30" s="22">
        <f>IF(B30=0,"",VLOOKUP(B30,エントリー!$A$3:$D$374,3,0))</f>
        <v>2</v>
      </c>
      <c r="H30" s="35">
        <f t="shared" si="4"/>
        <v>0.017638888888888888</v>
      </c>
      <c r="I30" s="14" t="s">
        <v>17</v>
      </c>
      <c r="J30" s="16" t="str">
        <f t="shared" si="5"/>
        <v>OP</v>
      </c>
    </row>
    <row r="31" spans="1:10" ht="13.5">
      <c r="A31" s="14" t="s">
        <v>33</v>
      </c>
      <c r="B31" s="189" t="s">
        <v>532</v>
      </c>
      <c r="C31" s="11" t="str">
        <f>IF(B31=0,"",VLOOKUP(B31,エントリー!$A$3:$D$374,4,0))</f>
        <v>新潟大Ｃ</v>
      </c>
      <c r="D31" s="75">
        <f>VLOOKUP(C31,'第2区'!$C$3:$E$39,3,0)</f>
        <v>0.030173611111111113</v>
      </c>
      <c r="E31" s="76">
        <v>0.04807870370370371</v>
      </c>
      <c r="F31" s="22" t="str">
        <f>IF(B31=0,"",VLOOKUP(B31,エントリー!$A$3:$D$374,2,0))</f>
        <v>星野　大悟</v>
      </c>
      <c r="G31" s="22">
        <f>IF(B31=0,"",VLOOKUP(B31,エントリー!$A$3:$D$374,3,0))</f>
        <v>3</v>
      </c>
      <c r="H31" s="35">
        <f t="shared" si="4"/>
        <v>0.017905092592592594</v>
      </c>
      <c r="I31" s="14" t="s">
        <v>17</v>
      </c>
      <c r="J31" s="16" t="str">
        <f t="shared" si="5"/>
        <v>OP</v>
      </c>
    </row>
    <row r="32" spans="1:10" ht="13.5">
      <c r="A32" s="14" t="s">
        <v>33</v>
      </c>
      <c r="B32" s="189" t="s">
        <v>534</v>
      </c>
      <c r="C32" s="11" t="str">
        <f>IF(B32=0,"",VLOOKUP(B32,エントリー!$A$3:$D$374,4,0))</f>
        <v>新潟大Ｄ</v>
      </c>
      <c r="D32" s="75">
        <f>VLOOKUP(C32,'第2区'!$C$3:$E$39,3,0)</f>
        <v>0.029247685185185186</v>
      </c>
      <c r="E32" s="76">
        <v>0.04690972222222222</v>
      </c>
      <c r="F32" s="22" t="str">
        <f>IF(B32=0,"",VLOOKUP(B32,エントリー!$A$3:$D$374,2,0))</f>
        <v>黒坂　豪士</v>
      </c>
      <c r="G32" s="22">
        <f>IF(B32=0,"",VLOOKUP(B32,エントリー!$A$3:$D$374,3,0))</f>
        <v>3</v>
      </c>
      <c r="H32" s="35">
        <f t="shared" si="4"/>
        <v>0.017662037037037035</v>
      </c>
      <c r="I32" s="14" t="s">
        <v>17</v>
      </c>
      <c r="J32" s="16" t="str">
        <f t="shared" si="5"/>
        <v>OP</v>
      </c>
    </row>
    <row r="33" spans="1:10" ht="13.5">
      <c r="A33" s="14" t="s">
        <v>33</v>
      </c>
      <c r="B33" s="189" t="s">
        <v>536</v>
      </c>
      <c r="C33" s="308" t="str">
        <f>IF(B33=0,"",VLOOKUP(B33,エントリー!$A$3:$D$374,4,0))</f>
        <v>新潟大Ｅ</v>
      </c>
      <c r="D33" s="75">
        <f>VLOOKUP(C33,'第2区'!$C$3:$E$39,3,0)</f>
        <v>0</v>
      </c>
      <c r="E33" s="76"/>
      <c r="F33" s="22" t="str">
        <f>IF(B33=0,"",VLOOKUP(B33,エントリー!$A$3:$D$374,2,0))</f>
        <v>中沢　智哉</v>
      </c>
      <c r="G33" s="22">
        <f>IF(B33=0,"",VLOOKUP(B33,エントリー!$A$3:$D$374,3,0))</f>
        <v>1</v>
      </c>
      <c r="H33" s="35">
        <f t="shared" si="4"/>
        <v>0</v>
      </c>
      <c r="I33" s="14" t="s">
        <v>17</v>
      </c>
      <c r="J33" s="16" t="str">
        <f t="shared" si="5"/>
        <v>OP</v>
      </c>
    </row>
    <row r="34" spans="1:10" ht="13.5">
      <c r="A34" s="14" t="s">
        <v>33</v>
      </c>
      <c r="B34" s="189" t="s">
        <v>538</v>
      </c>
      <c r="C34" s="11" t="str">
        <f>IF(B34=0,"",VLOOKUP(B34,エントリー!$A$3:$D$374,4,0))</f>
        <v>新潟大Ｆ</v>
      </c>
      <c r="D34" s="75">
        <f>VLOOKUP(C34,'第2区'!$C$3:$E$39,3,0)</f>
        <v>0.02951388888888889</v>
      </c>
      <c r="E34" s="76">
        <v>0.04859953703703704</v>
      </c>
      <c r="F34" s="22" t="str">
        <f>IF(B34=0,"",VLOOKUP(B34,エントリー!$A$3:$D$374,2,0))</f>
        <v>久道　和也</v>
      </c>
      <c r="G34" s="22">
        <f>IF(B34=0,"",VLOOKUP(B34,エントリー!$A$3:$D$374,3,0))</f>
        <v>1</v>
      </c>
      <c r="H34" s="35">
        <f t="shared" si="4"/>
        <v>0.019085648148148147</v>
      </c>
      <c r="I34" s="14" t="s">
        <v>17</v>
      </c>
      <c r="J34" s="16" t="str">
        <f t="shared" si="5"/>
        <v>OP</v>
      </c>
    </row>
    <row r="35" spans="1:10" ht="13.5">
      <c r="A35" s="14" t="s">
        <v>33</v>
      </c>
      <c r="B35" s="189" t="s">
        <v>540</v>
      </c>
      <c r="C35" s="11" t="str">
        <f>IF(B35=0,"",VLOOKUP(B35,エントリー!$A$3:$D$374,4,0))</f>
        <v>一橋大ＯＰ</v>
      </c>
      <c r="D35" s="75">
        <f>VLOOKUP(C35,'第2区'!$C$3:$E$39,3,0)</f>
        <v>0.03289351851851852</v>
      </c>
      <c r="E35" s="76">
        <v>0.05313657407407407</v>
      </c>
      <c r="F35" s="22" t="str">
        <f>IF(B35=0,"",VLOOKUP(B35,エントリー!$A$3:$D$374,2,0))</f>
        <v>工藤　大聖</v>
      </c>
      <c r="G35" s="22">
        <f>IF(B35=0,"",VLOOKUP(B35,エントリー!$A$3:$D$374,3,0))</f>
        <v>2</v>
      </c>
      <c r="H35" s="35">
        <f t="shared" si="4"/>
        <v>0.02024305555555555</v>
      </c>
      <c r="I35" s="14" t="s">
        <v>17</v>
      </c>
      <c r="J35" s="16" t="str">
        <f t="shared" si="5"/>
        <v>OP</v>
      </c>
    </row>
    <row r="36" spans="1:10" ht="13.5">
      <c r="A36" s="311" t="s">
        <v>33</v>
      </c>
      <c r="B36" s="312" t="s">
        <v>542</v>
      </c>
      <c r="C36" s="313" t="str">
        <f>IF(B36=0,"",VLOOKUP(B36,エントリー!$A$3:$D$374,4,0))</f>
        <v>横国大Ｂ</v>
      </c>
      <c r="D36" s="314">
        <f>VLOOKUP(C36,'第2区'!$C$3:$E$39,3,0)</f>
        <v>0.029409722222222223</v>
      </c>
      <c r="E36" s="315">
        <v>0.047407407407407405</v>
      </c>
      <c r="F36" s="316" t="str">
        <f>IF(B36=0,"",VLOOKUP(B36,エントリー!$A$3:$D$374,2,0))</f>
        <v>田中　俊暉</v>
      </c>
      <c r="G36" s="316">
        <f>IF(B36=0,"",VLOOKUP(B36,エントリー!$A$3:$D$374,3,0))</f>
        <v>1</v>
      </c>
      <c r="H36" s="317">
        <f>E36-D36</f>
        <v>0.017997685185185183</v>
      </c>
      <c r="I36" s="311" t="s">
        <v>17</v>
      </c>
      <c r="J36" s="16" t="str">
        <f t="shared" si="5"/>
        <v>OP</v>
      </c>
    </row>
    <row r="37" spans="1:10" ht="13.5">
      <c r="A37" s="318"/>
      <c r="B37" s="319"/>
      <c r="C37" s="320"/>
      <c r="D37" s="321"/>
      <c r="E37" s="322"/>
      <c r="F37" s="323"/>
      <c r="G37" s="323"/>
      <c r="H37" s="324"/>
      <c r="I37" s="318"/>
      <c r="J37" s="16"/>
    </row>
    <row r="38" spans="1:10" ht="13.5">
      <c r="A38" s="14" t="s">
        <v>33</v>
      </c>
      <c r="B38" s="189" t="s">
        <v>516</v>
      </c>
      <c r="C38" s="11" t="str">
        <f>IF(B38=0,"",VLOOKUP(B38,エントリー!$A$3:$D$374,4,0))</f>
        <v>高経大Ｂ</v>
      </c>
      <c r="D38" s="75">
        <f>VLOOKUP(C38,'第2区'!$C$3:$E$39,3,0)</f>
        <v>0.031828703703703706</v>
      </c>
      <c r="E38" s="35">
        <v>0.04570601851851852</v>
      </c>
      <c r="F38" s="22" t="str">
        <f>IF(B38=0,"",VLOOKUP(B38,エントリー!$A$3:$D$374,2,0))</f>
        <v>鈴木　友輔</v>
      </c>
      <c r="G38" s="22">
        <f>IF(B38=0,"",VLOOKUP(B38,エントリー!$A$3:$D$374,3,0))</f>
        <v>4</v>
      </c>
      <c r="H38" s="35">
        <f>E38-D38</f>
        <v>0.013877314814814815</v>
      </c>
      <c r="I38" s="14" t="s">
        <v>17</v>
      </c>
      <c r="J38" s="16" t="str">
        <f>A38</f>
        <v>OP</v>
      </c>
    </row>
    <row r="39" spans="1:10" ht="13.5">
      <c r="A39" s="325" t="s">
        <v>771</v>
      </c>
      <c r="B39" s="325"/>
      <c r="C39" s="325"/>
      <c r="D39" s="325"/>
      <c r="E39" s="325"/>
      <c r="F39" s="325"/>
      <c r="G39" s="325"/>
      <c r="H39" s="325"/>
      <c r="I39" s="325"/>
      <c r="J39" s="16"/>
    </row>
    <row r="40" spans="1:10" ht="13.5">
      <c r="A40" s="326"/>
      <c r="B40" s="326"/>
      <c r="C40" s="326"/>
      <c r="D40" s="326"/>
      <c r="E40" s="326"/>
      <c r="F40" s="326"/>
      <c r="G40" s="326"/>
      <c r="H40" s="326"/>
      <c r="I40" s="326"/>
      <c r="J40" s="16"/>
    </row>
  </sheetData>
  <sheetProtection/>
  <mergeCells count="2">
    <mergeCell ref="A1:I1"/>
    <mergeCell ref="A39:I40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scale="87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39"/>
  <sheetViews>
    <sheetView view="pageBreakPreview" zoomScale="60" zoomScaleNormal="95" zoomScalePageLayoutView="0" workbookViewId="0" topLeftCell="A1">
      <selection activeCell="B2" sqref="B2"/>
    </sheetView>
  </sheetViews>
  <sheetFormatPr defaultColWidth="9.00390625" defaultRowHeight="13.5"/>
  <cols>
    <col min="1" max="1" width="9.00390625" style="15" customWidth="1"/>
    <col min="2" max="2" width="6.75390625" style="16" customWidth="1"/>
    <col min="3" max="3" width="15.625" style="15" customWidth="1"/>
    <col min="4" max="5" width="11.50390625" style="15" customWidth="1"/>
    <col min="6" max="6" width="13.875" style="15" bestFit="1" customWidth="1"/>
    <col min="7" max="7" width="7.125" style="16" customWidth="1"/>
    <col min="8" max="8" width="10.75390625" style="15" bestFit="1" customWidth="1"/>
    <col min="9" max="9" width="9.25390625" style="16" bestFit="1" customWidth="1"/>
    <col min="10" max="16384" width="9.00390625" style="15" customWidth="1"/>
  </cols>
  <sheetData>
    <row r="1" spans="1:9" ht="26.25" customHeight="1">
      <c r="A1" s="247" t="s">
        <v>20</v>
      </c>
      <c r="B1" s="247"/>
      <c r="C1" s="247"/>
      <c r="D1" s="247"/>
      <c r="E1" s="247"/>
      <c r="F1" s="247"/>
      <c r="G1" s="247"/>
      <c r="H1" s="247"/>
      <c r="I1" s="247"/>
    </row>
    <row r="2" spans="1:9" s="16" customFormat="1" ht="13.5">
      <c r="A2" s="14" t="s">
        <v>9</v>
      </c>
      <c r="B2" s="14"/>
      <c r="C2" s="14" t="s">
        <v>10</v>
      </c>
      <c r="D2" s="14"/>
      <c r="E2" s="14" t="s">
        <v>16</v>
      </c>
      <c r="F2" s="14" t="s">
        <v>11</v>
      </c>
      <c r="G2" s="14" t="s">
        <v>12</v>
      </c>
      <c r="H2" s="14" t="s">
        <v>13</v>
      </c>
      <c r="I2" s="14" t="s">
        <v>14</v>
      </c>
    </row>
    <row r="3" spans="1:10" s="305" customFormat="1" ht="13.5">
      <c r="A3" s="299">
        <f>RANK(E3,$E$3:$E$19,1)</f>
        <v>6</v>
      </c>
      <c r="B3" s="300" t="s">
        <v>544</v>
      </c>
      <c r="C3" s="301" t="str">
        <f>IF(B3=0,"",VLOOKUP(B3,エントリー!$A$3:$D$374,4,0))</f>
        <v>茨城大</v>
      </c>
      <c r="D3" s="302">
        <f>VLOOKUP(C3,'第3区'!$C$3:$E$40,3,0)</f>
        <v>0.04568287037037037</v>
      </c>
      <c r="E3" s="303">
        <v>0.057129629629629634</v>
      </c>
      <c r="F3" s="299" t="str">
        <f>IF(B3=0,"",VLOOKUP(B3,エントリー!$A$3:$D$374,2,0))</f>
        <v>江口　遼</v>
      </c>
      <c r="G3" s="299">
        <f>IF(B3=0,"",VLOOKUP(B3,エントリー!$A$3:$D$374,3,0))</f>
        <v>1</v>
      </c>
      <c r="H3" s="303">
        <f aca="true" t="shared" si="0" ref="H3:H17">E3-D3</f>
        <v>0.011446759259259268</v>
      </c>
      <c r="I3" s="299">
        <f aca="true" t="shared" si="1" ref="I3:I19">RANK(H3,$H$3:$H$19,1)</f>
        <v>5</v>
      </c>
      <c r="J3" s="304">
        <f>A3</f>
        <v>6</v>
      </c>
    </row>
    <row r="4" spans="1:10" s="305" customFormat="1" ht="13.5">
      <c r="A4" s="299">
        <f aca="true" t="shared" si="2" ref="A4:A19">RANK(E4,$E$3:$E$19,1)</f>
        <v>15</v>
      </c>
      <c r="B4" s="300" t="s">
        <v>545</v>
      </c>
      <c r="C4" s="301" t="str">
        <f>IF(B4=0,"",VLOOKUP(B4,エントリー!$A$3:$D$374,4,0))</f>
        <v>宇大</v>
      </c>
      <c r="D4" s="302">
        <f>VLOOKUP(C4,'第3区'!$C$3:$E$40,3,0)</f>
        <v>0.04766203703703704</v>
      </c>
      <c r="E4" s="303">
        <v>0.05997685185185186</v>
      </c>
      <c r="F4" s="299" t="str">
        <f>IF(B4=0,"",VLOOKUP(B4,エントリー!$A$3:$D$374,2,0))</f>
        <v>大石　宇志</v>
      </c>
      <c r="G4" s="299">
        <f>IF(B4=0,"",VLOOKUP(B4,エントリー!$A$3:$D$374,3,0))</f>
        <v>2</v>
      </c>
      <c r="H4" s="303">
        <f t="shared" si="0"/>
        <v>0.01231481481481482</v>
      </c>
      <c r="I4" s="299">
        <f t="shared" si="1"/>
        <v>13</v>
      </c>
      <c r="J4" s="304">
        <f aca="true" t="shared" si="3" ref="J4:J17">A4</f>
        <v>15</v>
      </c>
    </row>
    <row r="5" spans="1:10" s="305" customFormat="1" ht="13.5">
      <c r="A5" s="299">
        <f t="shared" si="2"/>
        <v>16</v>
      </c>
      <c r="B5" s="300" t="s">
        <v>547</v>
      </c>
      <c r="C5" s="301" t="str">
        <f>IF(B5=0,"",VLOOKUP(B5,エントリー!$A$3:$D$374,4,0))</f>
        <v>群馬大</v>
      </c>
      <c r="D5" s="302">
        <f>VLOOKUP(C5,'第3区'!$C$3:$E$40,3,0)</f>
        <v>0.050416666666666665</v>
      </c>
      <c r="E5" s="303">
        <v>0.06354166666666666</v>
      </c>
      <c r="F5" s="299" t="str">
        <f>IF(B5=0,"",VLOOKUP(B5,エントリー!$A$3:$D$374,2,0))</f>
        <v>関口　奨</v>
      </c>
      <c r="G5" s="299">
        <f>IF(B5=0,"",VLOOKUP(B5,エントリー!$A$3:$D$374,3,0))</f>
        <v>1</v>
      </c>
      <c r="H5" s="303">
        <f t="shared" si="0"/>
        <v>0.013124999999999998</v>
      </c>
      <c r="I5" s="299">
        <f t="shared" si="1"/>
        <v>16</v>
      </c>
      <c r="J5" s="304">
        <f t="shared" si="3"/>
        <v>16</v>
      </c>
    </row>
    <row r="6" spans="1:10" s="305" customFormat="1" ht="13.5">
      <c r="A6" s="299">
        <f t="shared" si="2"/>
        <v>14</v>
      </c>
      <c r="B6" s="300" t="s">
        <v>549</v>
      </c>
      <c r="C6" s="301" t="str">
        <f>IF(B6=0,"",VLOOKUP(B6,エントリー!$A$3:$D$374,4,0))</f>
        <v>埼玉大</v>
      </c>
      <c r="D6" s="302">
        <f>VLOOKUP(C6,'第3区'!$C$3:$E$40,3,0)</f>
        <v>0.04680555555555555</v>
      </c>
      <c r="E6" s="303">
        <v>0.05924768518518519</v>
      </c>
      <c r="F6" s="299" t="str">
        <f>IF(B6=0,"",VLOOKUP(B6,エントリー!$A$3:$D$374,2,0))</f>
        <v>早川　正也</v>
      </c>
      <c r="G6" s="299">
        <f>IF(B6=0,"",VLOOKUP(B6,エントリー!$A$3:$D$374,3,0))</f>
        <v>1</v>
      </c>
      <c r="H6" s="303">
        <f t="shared" si="0"/>
        <v>0.012442129629629636</v>
      </c>
      <c r="I6" s="299">
        <f t="shared" si="1"/>
        <v>14</v>
      </c>
      <c r="J6" s="304">
        <f t="shared" si="3"/>
        <v>14</v>
      </c>
    </row>
    <row r="7" spans="1:10" s="305" customFormat="1" ht="13.5">
      <c r="A7" s="299">
        <f t="shared" si="2"/>
        <v>7</v>
      </c>
      <c r="B7" s="300" t="s">
        <v>551</v>
      </c>
      <c r="C7" s="301" t="str">
        <f>IF(B7=0,"",VLOOKUP(B7,エントリー!$A$3:$D$374,4,0))</f>
        <v>首都大</v>
      </c>
      <c r="D7" s="302">
        <f>VLOOKUP(C7,'第3区'!$C$3:$E$40,3,0)</f>
        <v>0.04564814814814815</v>
      </c>
      <c r="E7" s="303">
        <v>0.05716435185185185</v>
      </c>
      <c r="F7" s="299" t="str">
        <f>IF(B7=0,"",VLOOKUP(B7,エントリー!$A$3:$D$374,2,0))</f>
        <v>永井　史也</v>
      </c>
      <c r="G7" s="299">
        <f>IF(B7=0,"",VLOOKUP(B7,エントリー!$A$3:$D$374,3,0))</f>
        <v>4</v>
      </c>
      <c r="H7" s="303">
        <f t="shared" si="0"/>
        <v>0.011516203703703695</v>
      </c>
      <c r="I7" s="299">
        <f t="shared" si="1"/>
        <v>6</v>
      </c>
      <c r="J7" s="304">
        <f t="shared" si="3"/>
        <v>7</v>
      </c>
    </row>
    <row r="8" spans="1:10" s="305" customFormat="1" ht="13.5">
      <c r="A8" s="299">
        <f t="shared" si="2"/>
        <v>4</v>
      </c>
      <c r="B8" s="300" t="s">
        <v>553</v>
      </c>
      <c r="C8" s="301" t="str">
        <f>IF(B8=0,"",VLOOKUP(B8,エントリー!$A$3:$D$374,4,0))</f>
        <v>信州大</v>
      </c>
      <c r="D8" s="302">
        <f>VLOOKUP(C8,'第3区'!$C$3:$E$40,3,0)</f>
        <v>0.045347222222222226</v>
      </c>
      <c r="E8" s="303">
        <v>0.05679398148148148</v>
      </c>
      <c r="F8" s="299" t="str">
        <f>IF(B8=0,"",VLOOKUP(B8,エントリー!$A$3:$D$374,2,0))</f>
        <v>高木  孝亮</v>
      </c>
      <c r="G8" s="299">
        <f>IF(B8=0,"",VLOOKUP(B8,エントリー!$A$3:$D$374,3,0))</f>
        <v>3</v>
      </c>
      <c r="H8" s="303">
        <f t="shared" si="0"/>
        <v>0.011446759259259254</v>
      </c>
      <c r="I8" s="299">
        <f t="shared" si="1"/>
        <v>4</v>
      </c>
      <c r="J8" s="304">
        <f t="shared" si="3"/>
        <v>4</v>
      </c>
    </row>
    <row r="9" spans="1:10" s="305" customFormat="1" ht="13.5">
      <c r="A9" s="299">
        <f t="shared" si="2"/>
        <v>13</v>
      </c>
      <c r="B9" s="300" t="s">
        <v>555</v>
      </c>
      <c r="C9" s="301" t="str">
        <f>IF(B9=0,"",VLOOKUP(B9,エントリー!$A$3:$D$374,4,0))</f>
        <v>高経大</v>
      </c>
      <c r="D9" s="302">
        <f>VLOOKUP(C9,'第3区'!$C$3:$E$40,3,0)</f>
        <v>0.047245370370370375</v>
      </c>
      <c r="E9" s="303">
        <v>0.05892361111111111</v>
      </c>
      <c r="F9" s="299" t="str">
        <f>IF(B9=0,"",VLOOKUP(B9,エントリー!$A$3:$D$374,2,0))</f>
        <v>澤口　光</v>
      </c>
      <c r="G9" s="299">
        <f>IF(B9=0,"",VLOOKUP(B9,エントリー!$A$3:$D$374,3,0))</f>
        <v>2</v>
      </c>
      <c r="H9" s="303">
        <f t="shared" si="0"/>
        <v>0.011678240740740732</v>
      </c>
      <c r="I9" s="299">
        <f t="shared" si="1"/>
        <v>9</v>
      </c>
      <c r="J9" s="304">
        <f t="shared" si="3"/>
        <v>13</v>
      </c>
    </row>
    <row r="10" spans="1:10" s="305" customFormat="1" ht="13.5">
      <c r="A10" s="299">
        <f t="shared" si="2"/>
        <v>9</v>
      </c>
      <c r="B10" s="300" t="s">
        <v>557</v>
      </c>
      <c r="C10" s="301" t="str">
        <f>IF(B10=0,"",VLOOKUP(B10,エントリー!$A$3:$D$374,4,0))</f>
        <v>千葉大</v>
      </c>
      <c r="D10" s="302">
        <f>VLOOKUP(C10,'第3区'!$C$3:$E$40,3,0)</f>
        <v>0.04549768518518518</v>
      </c>
      <c r="E10" s="303">
        <v>0.05731481481481482</v>
      </c>
      <c r="F10" s="299" t="str">
        <f>IF(B10=0,"",VLOOKUP(B10,エントリー!$A$3:$D$374,2,0))</f>
        <v>前川　周</v>
      </c>
      <c r="G10" s="299">
        <f>IF(B10=0,"",VLOOKUP(B10,エントリー!$A$3:$D$374,3,0))</f>
        <v>4</v>
      </c>
      <c r="H10" s="303">
        <f t="shared" si="0"/>
        <v>0.011817129629629636</v>
      </c>
      <c r="I10" s="299">
        <f t="shared" si="1"/>
        <v>10</v>
      </c>
      <c r="J10" s="304">
        <f t="shared" si="3"/>
        <v>9</v>
      </c>
    </row>
    <row r="11" spans="1:10" s="305" customFormat="1" ht="13.5">
      <c r="A11" s="299" t="e">
        <f t="shared" si="2"/>
        <v>#N/A</v>
      </c>
      <c r="B11" s="300" t="s">
        <v>559</v>
      </c>
      <c r="C11" s="306" t="str">
        <f>IF(B11=0,"",VLOOKUP(B11,エントリー!$A$3:$D$374,4,0))</f>
        <v>電通大</v>
      </c>
      <c r="D11" s="302">
        <f>VLOOKUP(C11,'第3区'!$C$3:$E$40,3,0)</f>
        <v>0</v>
      </c>
      <c r="E11" s="303"/>
      <c r="F11" s="299" t="str">
        <f>IF(B11=0,"",VLOOKUP(B11,エントリー!$A$3:$D$374,2,0))</f>
        <v>吉田　周平</v>
      </c>
      <c r="G11" s="299">
        <f>IF(B11=0,"",VLOOKUP(B11,エントリー!$A$3:$D$374,3,0))</f>
        <v>2</v>
      </c>
      <c r="H11" s="303"/>
      <c r="I11" s="299" t="e">
        <f t="shared" si="1"/>
        <v>#N/A</v>
      </c>
      <c r="J11" s="304" t="e">
        <f t="shared" si="3"/>
        <v>#N/A</v>
      </c>
    </row>
    <row r="12" spans="1:10" s="305" customFormat="1" ht="13.5">
      <c r="A12" s="299">
        <f t="shared" si="2"/>
        <v>12</v>
      </c>
      <c r="B12" s="300" t="s">
        <v>561</v>
      </c>
      <c r="C12" s="301" t="str">
        <f>IF(B12=0,"",VLOOKUP(B12,エントリー!$A$3:$D$374,4,0))</f>
        <v>東外大</v>
      </c>
      <c r="D12" s="302">
        <f>VLOOKUP(C12,'第3区'!$C$3:$E$40,3,0)</f>
        <v>0.046678240740740735</v>
      </c>
      <c r="E12" s="303">
        <v>0.05859953703703704</v>
      </c>
      <c r="F12" s="299" t="str">
        <f>IF(B12=0,"",VLOOKUP(B12,エントリー!$A$3:$D$374,2,0))</f>
        <v>阿部　圭佑</v>
      </c>
      <c r="G12" s="299">
        <f>IF(B12=0,"",VLOOKUP(B12,エントリー!$A$3:$D$374,3,0))</f>
        <v>3</v>
      </c>
      <c r="H12" s="303">
        <f t="shared" si="0"/>
        <v>0.011921296296296305</v>
      </c>
      <c r="I12" s="299">
        <f t="shared" si="1"/>
        <v>12</v>
      </c>
      <c r="J12" s="304">
        <f t="shared" si="3"/>
        <v>12</v>
      </c>
    </row>
    <row r="13" spans="1:10" s="305" customFormat="1" ht="13.5">
      <c r="A13" s="299">
        <f t="shared" si="2"/>
        <v>1</v>
      </c>
      <c r="B13" s="300" t="s">
        <v>563</v>
      </c>
      <c r="C13" s="301" t="str">
        <f>IF(B13=0,"",VLOOKUP(B13,エントリー!$A$3:$D$374,4,0))</f>
        <v>東学大</v>
      </c>
      <c r="D13" s="302">
        <f>VLOOKUP(C13,'第3区'!$C$3:$E$40,3,0)</f>
        <v>0.04422453703703704</v>
      </c>
      <c r="E13" s="303">
        <v>0.055254629629629626</v>
      </c>
      <c r="F13" s="299" t="str">
        <f>IF(B13=0,"",VLOOKUP(B13,エントリー!$A$3:$D$374,2,0))</f>
        <v>山口　貴史</v>
      </c>
      <c r="G13" s="299" t="str">
        <f>IF(B13=0,"",VLOOKUP(B13,エントリー!$A$3:$D$374,3,0))</f>
        <v>M1</v>
      </c>
      <c r="H13" s="303">
        <f t="shared" si="0"/>
        <v>0.011030092592592584</v>
      </c>
      <c r="I13" s="299">
        <f t="shared" si="1"/>
        <v>1</v>
      </c>
      <c r="J13" s="304">
        <f t="shared" si="3"/>
        <v>1</v>
      </c>
    </row>
    <row r="14" spans="1:10" s="305" customFormat="1" ht="13.5">
      <c r="A14" s="299">
        <f t="shared" si="2"/>
        <v>8</v>
      </c>
      <c r="B14" s="300" t="s">
        <v>565</v>
      </c>
      <c r="C14" s="301" t="str">
        <f>IF(B14=0,"",VLOOKUP(B14,エントリー!$A$3:$D$374,4,0))</f>
        <v>東工大</v>
      </c>
      <c r="D14" s="302">
        <f>VLOOKUP(C14,'第3区'!$C$3:$E$40,3,0)</f>
        <v>0.04559027777777778</v>
      </c>
      <c r="E14" s="303">
        <v>0.05722222222222222</v>
      </c>
      <c r="F14" s="299" t="str">
        <f>IF(B14=0,"",VLOOKUP(B14,エントリー!$A$3:$D$374,2,0))</f>
        <v>米谷　直樹</v>
      </c>
      <c r="G14" s="299" t="str">
        <f>IF(B14=0,"",VLOOKUP(B14,エントリー!$A$3:$D$374,3,0))</f>
        <v>M1</v>
      </c>
      <c r="H14" s="303">
        <f t="shared" si="0"/>
        <v>0.011631944444444445</v>
      </c>
      <c r="I14" s="299">
        <f t="shared" si="1"/>
        <v>8</v>
      </c>
      <c r="J14" s="304">
        <f t="shared" si="3"/>
        <v>8</v>
      </c>
    </row>
    <row r="15" spans="1:10" s="305" customFormat="1" ht="13.5">
      <c r="A15" s="299">
        <f t="shared" si="2"/>
        <v>3</v>
      </c>
      <c r="B15" s="300" t="s">
        <v>567</v>
      </c>
      <c r="C15" s="301" t="str">
        <f>IF(B15=0,"",VLOOKUP(B15,エントリー!$A$3:$D$374,4,0))</f>
        <v>東北大</v>
      </c>
      <c r="D15" s="302">
        <f>VLOOKUP(C15,'第3区'!$C$3:$E$40,3,0)</f>
        <v>0.045509259259259256</v>
      </c>
      <c r="E15" s="303">
        <v>0.056712962962962965</v>
      </c>
      <c r="F15" s="299" t="str">
        <f>IF(B15=0,"",VLOOKUP(B15,エントリー!$A$3:$D$374,2,0))</f>
        <v>石代　剛之</v>
      </c>
      <c r="G15" s="299">
        <f>IF(B15=0,"",VLOOKUP(B15,エントリー!$A$3:$D$374,3,0))</f>
        <v>3</v>
      </c>
      <c r="H15" s="303">
        <f t="shared" si="0"/>
        <v>0.011203703703703709</v>
      </c>
      <c r="I15" s="299">
        <f t="shared" si="1"/>
        <v>2</v>
      </c>
      <c r="J15" s="304">
        <f t="shared" si="3"/>
        <v>3</v>
      </c>
    </row>
    <row r="16" spans="1:10" s="305" customFormat="1" ht="13.5">
      <c r="A16" s="299">
        <f t="shared" si="2"/>
        <v>2</v>
      </c>
      <c r="B16" s="300" t="s">
        <v>569</v>
      </c>
      <c r="C16" s="301" t="str">
        <f>IF(B16=0,"",VLOOKUP(B16,エントリー!$A$3:$D$374,4,0))</f>
        <v>新潟大</v>
      </c>
      <c r="D16" s="302">
        <f>VLOOKUP(C16,'第3区'!$C$3:$E$40,3,0)</f>
        <v>0.04447916666666666</v>
      </c>
      <c r="E16" s="303">
        <v>0.05585648148148148</v>
      </c>
      <c r="F16" s="299" t="str">
        <f>IF(B16=0,"",VLOOKUP(B16,エントリー!$A$3:$D$374,2,0))</f>
        <v>駒形　大樹</v>
      </c>
      <c r="G16" s="299">
        <f>IF(B16=0,"",VLOOKUP(B16,エントリー!$A$3:$D$374,3,0))</f>
        <v>3</v>
      </c>
      <c r="H16" s="303">
        <f t="shared" si="0"/>
        <v>0.01137731481481482</v>
      </c>
      <c r="I16" s="299">
        <f t="shared" si="1"/>
        <v>3</v>
      </c>
      <c r="J16" s="304">
        <f t="shared" si="3"/>
        <v>2</v>
      </c>
    </row>
    <row r="17" spans="1:10" s="305" customFormat="1" ht="13.5">
      <c r="A17" s="299">
        <f t="shared" si="2"/>
        <v>11</v>
      </c>
      <c r="B17" s="300" t="s">
        <v>571</v>
      </c>
      <c r="C17" s="301" t="str">
        <f>IF(B17=0,"",VLOOKUP(B17,エントリー!$A$3:$D$374,4,0))</f>
        <v>一橋大</v>
      </c>
      <c r="D17" s="302">
        <f>VLOOKUP(C17,'第3区'!$C$3:$E$40,3,0)</f>
        <v>0.046238425925925926</v>
      </c>
      <c r="E17" s="303">
        <v>0.05810185185185185</v>
      </c>
      <c r="F17" s="299" t="str">
        <f>IF(B17=0,"",VLOOKUP(B17,エントリー!$A$3:$D$374,2,0))</f>
        <v>辻村　瞭太</v>
      </c>
      <c r="G17" s="299">
        <f>IF(B17=0,"",VLOOKUP(B17,エントリー!$A$3:$D$374,3,0))</f>
        <v>2</v>
      </c>
      <c r="H17" s="303">
        <f t="shared" si="0"/>
        <v>0.011863425925925923</v>
      </c>
      <c r="I17" s="299">
        <f t="shared" si="1"/>
        <v>11</v>
      </c>
      <c r="J17" s="304">
        <f t="shared" si="3"/>
        <v>11</v>
      </c>
    </row>
    <row r="18" spans="1:10" s="305" customFormat="1" ht="13.5">
      <c r="A18" s="299">
        <f t="shared" si="2"/>
        <v>10</v>
      </c>
      <c r="B18" s="300" t="s">
        <v>573</v>
      </c>
      <c r="C18" s="301" t="str">
        <f>IF(B18=0,"",VLOOKUP(B18,エントリー!$A$3:$D$374,4,0))</f>
        <v>山梨大</v>
      </c>
      <c r="D18" s="302">
        <f>VLOOKUP(C18,'第3区'!$C$3:$E$40,3,0)</f>
        <v>0.04521990740740741</v>
      </c>
      <c r="E18" s="303">
        <v>0.057789351851851856</v>
      </c>
      <c r="F18" s="299" t="str">
        <f>IF(B18=0,"",VLOOKUP(B18,エントリー!$A$3:$D$374,2,0))</f>
        <v>鈴木　大輝</v>
      </c>
      <c r="G18" s="299">
        <f>IF(B18=0,"",VLOOKUP(B18,エントリー!$A$3:$D$374,3,0))</f>
        <v>2</v>
      </c>
      <c r="H18" s="303">
        <f aca="true" t="shared" si="4" ref="H18:H36">E18-D18</f>
        <v>0.012569444444444446</v>
      </c>
      <c r="I18" s="299">
        <f t="shared" si="1"/>
        <v>15</v>
      </c>
      <c r="J18" s="304">
        <f>A18</f>
        <v>10</v>
      </c>
    </row>
    <row r="19" spans="1:10" s="305" customFormat="1" ht="13.5">
      <c r="A19" s="299">
        <f t="shared" si="2"/>
        <v>5</v>
      </c>
      <c r="B19" s="300" t="s">
        <v>575</v>
      </c>
      <c r="C19" s="301" t="str">
        <f>IF(B19=0,"",VLOOKUP(B19,エントリー!$A$3:$D$374,4,0))</f>
        <v>横国大</v>
      </c>
      <c r="D19" s="302">
        <f>VLOOKUP(C19,'第3区'!$C$3:$E$40,3,0)</f>
        <v>0.045439814814814815</v>
      </c>
      <c r="E19" s="303">
        <v>0.0569675925925926</v>
      </c>
      <c r="F19" s="299" t="str">
        <f>IF(B19=0,"",VLOOKUP(B19,エントリー!$A$3:$D$374,2,0))</f>
        <v>杉山　健司</v>
      </c>
      <c r="G19" s="299">
        <f>IF(B19=0,"",VLOOKUP(B19,エントリー!$A$3:$D$374,3,0))</f>
        <v>3</v>
      </c>
      <c r="H19" s="303">
        <f t="shared" si="4"/>
        <v>0.011527777777777783</v>
      </c>
      <c r="I19" s="299">
        <f t="shared" si="1"/>
        <v>7</v>
      </c>
      <c r="J19" s="304">
        <f>A19</f>
        <v>5</v>
      </c>
    </row>
    <row r="20" spans="1:10" ht="13.5">
      <c r="A20" s="14" t="s">
        <v>33</v>
      </c>
      <c r="B20" s="189" t="s">
        <v>576</v>
      </c>
      <c r="C20" s="11" t="str">
        <f>IF(B20=0,"",VLOOKUP(B20,エントリー!$A$3:$D$374,4,0))</f>
        <v>首都大Ａ</v>
      </c>
      <c r="D20" s="75">
        <f>VLOOKUP(C20,'第3区'!$C$3:$E$40,3,0)</f>
        <v>0.04864583333333333</v>
      </c>
      <c r="E20" s="35">
        <v>0.06157407407407408</v>
      </c>
      <c r="F20" s="22" t="str">
        <f>IF(B20=0,"",VLOOKUP(B20,エントリー!$A$3:$D$374,2,0))</f>
        <v>原田　恭英</v>
      </c>
      <c r="G20" s="22">
        <f>IF(B20=0,"",VLOOKUP(B20,エントリー!$A$3:$D$374,3,0))</f>
        <v>2</v>
      </c>
      <c r="H20" s="35">
        <f t="shared" si="4"/>
        <v>0.012928240740740747</v>
      </c>
      <c r="I20" s="14" t="s">
        <v>17</v>
      </c>
      <c r="J20" s="16" t="str">
        <f>A20</f>
        <v>OP</v>
      </c>
    </row>
    <row r="21" spans="1:10" ht="13.5">
      <c r="A21" s="14" t="s">
        <v>33</v>
      </c>
      <c r="B21" s="189" t="s">
        <v>578</v>
      </c>
      <c r="C21" s="308" t="str">
        <f>IF(B21=0,"",VLOOKUP(B21,エントリー!$A$3:$D$374,4,0))</f>
        <v>首都大Ｂ</v>
      </c>
      <c r="D21" s="75">
        <f>VLOOKUP(C21,'第3区'!$C$3:$E$40,3,0)</f>
        <v>0</v>
      </c>
      <c r="E21" s="35"/>
      <c r="F21" s="22" t="str">
        <f>IF(B21=0,"",VLOOKUP(B21,エントリー!$A$3:$D$374,2,0))</f>
        <v>佐野　大河</v>
      </c>
      <c r="G21" s="22">
        <f>IF(B21=0,"",VLOOKUP(B21,エントリー!$A$3:$D$374,3,0))</f>
        <v>1</v>
      </c>
      <c r="H21" s="35">
        <f t="shared" si="4"/>
        <v>0</v>
      </c>
      <c r="I21" s="14" t="s">
        <v>17</v>
      </c>
      <c r="J21" s="16" t="str">
        <f>A21</f>
        <v>OP</v>
      </c>
    </row>
    <row r="22" spans="1:10" ht="13.5">
      <c r="A22" s="14" t="s">
        <v>33</v>
      </c>
      <c r="B22" s="189" t="s">
        <v>580</v>
      </c>
      <c r="C22" s="11" t="str">
        <f>IF(B22=0,"",VLOOKUP(B22,エントリー!$A$3:$D$374,4,0))</f>
        <v>信州大Ｂ</v>
      </c>
      <c r="D22" s="75">
        <f>VLOOKUP(C22,'第3区'!$C$3:$E$40,3,0)</f>
        <v>0.0484375</v>
      </c>
      <c r="E22" s="35">
        <v>0.06091435185185185</v>
      </c>
      <c r="F22" s="22" t="str">
        <f>IF(B22=0,"",VLOOKUP(B22,エントリー!$A$3:$D$374,2,0))</f>
        <v>中村　英雄</v>
      </c>
      <c r="G22" s="22">
        <f>IF(B22=0,"",VLOOKUP(B22,エントリー!$A$3:$D$374,3,0))</f>
        <v>1</v>
      </c>
      <c r="H22" s="35">
        <f t="shared" si="4"/>
        <v>0.01247685185185185</v>
      </c>
      <c r="I22" s="14" t="s">
        <v>17</v>
      </c>
      <c r="J22" s="16" t="str">
        <f aca="true" t="shared" si="5" ref="J22:J36">A22</f>
        <v>OP</v>
      </c>
    </row>
    <row r="23" spans="1:10" ht="13.5">
      <c r="A23" s="14" t="s">
        <v>33</v>
      </c>
      <c r="B23" s="189" t="s">
        <v>582</v>
      </c>
      <c r="C23" s="11" t="str">
        <f>IF(B23=0,"",VLOOKUP(B23,エントリー!$A$3:$D$374,4,0))</f>
        <v>信州大Ｃ</v>
      </c>
      <c r="D23" s="75">
        <f>VLOOKUP(C23,'第3区'!$C$3:$E$40,3,0)</f>
        <v>0.05019675925925926</v>
      </c>
      <c r="E23" s="35">
        <v>0.0629050925925926</v>
      </c>
      <c r="F23" s="22" t="str">
        <f>IF(B23=0,"",VLOOKUP(B23,エントリー!$A$3:$D$374,2,0))</f>
        <v>齊藤　裕太</v>
      </c>
      <c r="G23" s="22">
        <f>IF(B23=0,"",VLOOKUP(B23,エントリー!$A$3:$D$374,3,0))</f>
        <v>3</v>
      </c>
      <c r="H23" s="35">
        <f t="shared" si="4"/>
        <v>0.012708333333333335</v>
      </c>
      <c r="I23" s="14" t="s">
        <v>17</v>
      </c>
      <c r="J23" s="16" t="str">
        <f t="shared" si="5"/>
        <v>OP</v>
      </c>
    </row>
    <row r="24" spans="1:10" ht="13.5">
      <c r="A24" s="14" t="s">
        <v>33</v>
      </c>
      <c r="B24" s="189" t="s">
        <v>584</v>
      </c>
      <c r="C24" s="11" t="str">
        <f>IF(B24=0,"",VLOOKUP(B24,エントリー!$A$3:$D$374,4,0))</f>
        <v>高経大Ａ</v>
      </c>
      <c r="D24" s="75">
        <f>VLOOKUP(C24,'第3区'!$C$3:$E$40,3,0)</f>
        <v>0.04929398148148148</v>
      </c>
      <c r="E24" s="35">
        <v>0.06136574074074074</v>
      </c>
      <c r="F24" s="22" t="str">
        <f>IF(B24=0,"",VLOOKUP(B24,エントリー!$A$3:$D$374,2,0))</f>
        <v>竹内　俊貴</v>
      </c>
      <c r="G24" s="22">
        <f>IF(B24=0,"",VLOOKUP(B24,エントリー!$A$3:$D$374,3,0))</f>
        <v>2</v>
      </c>
      <c r="H24" s="35">
        <f t="shared" si="4"/>
        <v>0.012071759259259261</v>
      </c>
      <c r="I24" s="14" t="s">
        <v>17</v>
      </c>
      <c r="J24" s="16" t="str">
        <f t="shared" si="5"/>
        <v>OP</v>
      </c>
    </row>
    <row r="25" spans="1:10" ht="13.5">
      <c r="A25" s="14" t="s">
        <v>33</v>
      </c>
      <c r="B25" s="189" t="s">
        <v>586</v>
      </c>
      <c r="C25" s="11" t="str">
        <f>IF(B25=0,"",VLOOKUP(B25,エントリー!$A$3:$D$374,4,0))</f>
        <v>高経大Ｂ</v>
      </c>
      <c r="D25" s="75">
        <f>VLOOKUP(C25,'第3区'!$C$3:$E$40,3,0)</f>
        <v>0.04570601851851852</v>
      </c>
      <c r="E25" s="35">
        <v>0.06133101851851852</v>
      </c>
      <c r="F25" s="22" t="str">
        <f>IF(B25=0,"",VLOOKUP(B25,エントリー!$A$3:$D$374,2,0))</f>
        <v>高瀬　聡</v>
      </c>
      <c r="G25" s="22" t="str">
        <f>IF(B25=0,"",VLOOKUP(B25,エントリー!$A$3:$D$374,3,0))</f>
        <v>OB</v>
      </c>
      <c r="H25" s="35">
        <f t="shared" si="4"/>
        <v>0.015625</v>
      </c>
      <c r="I25" s="14" t="s">
        <v>17</v>
      </c>
      <c r="J25" s="16" t="str">
        <f t="shared" si="5"/>
        <v>OP</v>
      </c>
    </row>
    <row r="26" spans="1:10" ht="13.5">
      <c r="A26" s="14" t="s">
        <v>33</v>
      </c>
      <c r="B26" s="189" t="s">
        <v>588</v>
      </c>
      <c r="C26" s="11" t="str">
        <f>IF(B26=0,"",VLOOKUP(B26,エントリー!$A$3:$D$374,4,0))</f>
        <v>千葉大Ｂ</v>
      </c>
      <c r="D26" s="75">
        <f>VLOOKUP(C26,'第3区'!$C$3:$E$40,3,0)</f>
        <v>0.0497337962962963</v>
      </c>
      <c r="E26" s="35">
        <v>0.06256944444444444</v>
      </c>
      <c r="F26" s="22" t="str">
        <f>IF(B26=0,"",VLOOKUP(B26,エントリー!$A$3:$D$374,2,0))</f>
        <v>濱元　勇樹</v>
      </c>
      <c r="G26" s="22">
        <f>IF(B26=0,"",VLOOKUP(B26,エントリー!$A$3:$D$374,3,0))</f>
        <v>1</v>
      </c>
      <c r="H26" s="35">
        <f t="shared" si="4"/>
        <v>0.012835648148148145</v>
      </c>
      <c r="I26" s="14" t="s">
        <v>17</v>
      </c>
      <c r="J26" s="16" t="str">
        <f t="shared" si="5"/>
        <v>OP</v>
      </c>
    </row>
    <row r="27" spans="1:10" ht="13.5">
      <c r="A27" s="14" t="s">
        <v>33</v>
      </c>
      <c r="B27" s="189" t="s">
        <v>520</v>
      </c>
      <c r="C27" s="11" t="str">
        <f>IF(B27=0,"",VLOOKUP(B27,エントリー!$A$3:$D$374,4,0))</f>
        <v>東外大ＯＰ</v>
      </c>
      <c r="D27" s="75">
        <f>VLOOKUP(C27,'第3区'!$C$3:$E$40,3,0)</f>
        <v>0.05054398148148148</v>
      </c>
      <c r="E27" s="35">
        <v>0.06369212962962963</v>
      </c>
      <c r="F27" s="22" t="str">
        <f>IF(B27=0,"",VLOOKUP(B27,エントリー!$A$3:$D$374,2,0))</f>
        <v>後閑　駿一</v>
      </c>
      <c r="G27" s="22">
        <f>IF(B27=0,"",VLOOKUP(B27,エントリー!$A$3:$D$374,3,0))</f>
        <v>2</v>
      </c>
      <c r="H27" s="35">
        <f t="shared" si="4"/>
        <v>0.013148148148148145</v>
      </c>
      <c r="I27" s="14" t="s">
        <v>17</v>
      </c>
      <c r="J27" s="16" t="str">
        <f t="shared" si="5"/>
        <v>OP</v>
      </c>
    </row>
    <row r="28" spans="1:10" ht="13.5">
      <c r="A28" s="14" t="s">
        <v>33</v>
      </c>
      <c r="B28" s="189" t="s">
        <v>590</v>
      </c>
      <c r="C28" s="11" t="str">
        <f>IF(B28=0,"",VLOOKUP(B28,エントリー!$A$3:$D$374,4,0))</f>
        <v>東学大Ａ</v>
      </c>
      <c r="D28" s="75">
        <f>VLOOKUP(C28,'第3区'!$C$3:$E$40,3,0)</f>
        <v>0.046747685185185184</v>
      </c>
      <c r="E28" s="35">
        <v>0.058055555555555555</v>
      </c>
      <c r="F28" s="22" t="str">
        <f>IF(B28=0,"",VLOOKUP(B28,エントリー!$A$3:$D$374,2,0))</f>
        <v>池谷　裕太郎</v>
      </c>
      <c r="G28" s="22">
        <f>IF(B28=0,"",VLOOKUP(B28,エントリー!$A$3:$D$374,3,0))</f>
        <v>3</v>
      </c>
      <c r="H28" s="35">
        <f t="shared" si="4"/>
        <v>0.011307870370370371</v>
      </c>
      <c r="I28" s="14" t="s">
        <v>17</v>
      </c>
      <c r="J28" s="16" t="str">
        <f t="shared" si="5"/>
        <v>OP</v>
      </c>
    </row>
    <row r="29" spans="1:10" ht="13.5" customHeight="1">
      <c r="A29" s="14" t="s">
        <v>33</v>
      </c>
      <c r="B29" s="189" t="s">
        <v>592</v>
      </c>
      <c r="C29" s="11" t="str">
        <f>IF(B29=0,"",VLOOKUP(B29,エントリー!$A$3:$D$374,4,0))</f>
        <v>東北大Ｂ</v>
      </c>
      <c r="D29" s="75">
        <f>VLOOKUP(C29,'第3区'!$C$3:$E$40,3,0)</f>
        <v>0.04679398148148148</v>
      </c>
      <c r="E29" s="35">
        <v>0.05851851851851852</v>
      </c>
      <c r="F29" s="22" t="str">
        <f>IF(B29=0,"",VLOOKUP(B29,エントリー!$A$3:$D$374,2,0))</f>
        <v>尾形　洋平</v>
      </c>
      <c r="G29" s="22">
        <f>IF(B29=0,"",VLOOKUP(B29,エントリー!$A$3:$D$374,3,0))</f>
        <v>4</v>
      </c>
      <c r="H29" s="35">
        <f t="shared" si="4"/>
        <v>0.01172453703703704</v>
      </c>
      <c r="I29" s="14" t="s">
        <v>17</v>
      </c>
      <c r="J29" s="16" t="str">
        <f t="shared" si="5"/>
        <v>OP</v>
      </c>
    </row>
    <row r="30" spans="1:10" ht="13.5">
      <c r="A30" s="14" t="s">
        <v>33</v>
      </c>
      <c r="B30" s="189" t="s">
        <v>594</v>
      </c>
      <c r="C30" s="11" t="str">
        <f>IF(B30=0,"",VLOOKUP(B30,エントリー!$A$3:$D$374,4,0))</f>
        <v>東北大Ｃ</v>
      </c>
      <c r="D30" s="75">
        <f>VLOOKUP(C30,'第3区'!$C$3:$E$40,3,0)</f>
        <v>0.047962962962962964</v>
      </c>
      <c r="E30" s="35">
        <v>0.05984953703703704</v>
      </c>
      <c r="F30" s="22" t="str">
        <f>IF(B30=0,"",VLOOKUP(B30,エントリー!$A$3:$D$374,2,0))</f>
        <v>川口　亮平</v>
      </c>
      <c r="G30" s="22">
        <f>IF(B30=0,"",VLOOKUP(B30,エントリー!$A$3:$D$374,3,0))</f>
        <v>0</v>
      </c>
      <c r="H30" s="35">
        <f t="shared" si="4"/>
        <v>0.011886574074074077</v>
      </c>
      <c r="I30" s="14" t="s">
        <v>17</v>
      </c>
      <c r="J30" s="16" t="str">
        <f t="shared" si="5"/>
        <v>OP</v>
      </c>
    </row>
    <row r="31" spans="1:10" ht="13.5">
      <c r="A31" s="14" t="s">
        <v>33</v>
      </c>
      <c r="B31" s="189" t="s">
        <v>596</v>
      </c>
      <c r="C31" s="11" t="str">
        <f>IF(B31=0,"",VLOOKUP(B31,エントリー!$A$3:$D$374,4,0))</f>
        <v>新潟大Ｂ</v>
      </c>
      <c r="D31" s="75">
        <f>VLOOKUP(C31,'第3区'!$C$3:$E$40,3,0)</f>
        <v>0.04695601851851852</v>
      </c>
      <c r="E31" s="35">
        <v>0.059548611111111115</v>
      </c>
      <c r="F31" s="22" t="str">
        <f>IF(B31=0,"",VLOOKUP(B31,エントリー!$A$3:$D$374,2,0))</f>
        <v>門脇　直哉</v>
      </c>
      <c r="G31" s="22">
        <f>IF(B31=0,"",VLOOKUP(B31,エントリー!$A$3:$D$374,3,0))</f>
        <v>1</v>
      </c>
      <c r="H31" s="35">
        <f t="shared" si="4"/>
        <v>0.012592592592592593</v>
      </c>
      <c r="I31" s="14" t="s">
        <v>17</v>
      </c>
      <c r="J31" s="16" t="str">
        <f t="shared" si="5"/>
        <v>OP</v>
      </c>
    </row>
    <row r="32" spans="1:10" ht="13.5">
      <c r="A32" s="14" t="s">
        <v>33</v>
      </c>
      <c r="B32" s="189" t="s">
        <v>598</v>
      </c>
      <c r="C32" s="11" t="str">
        <f>IF(B32=0,"",VLOOKUP(B32,エントリー!$A$3:$D$374,4,0))</f>
        <v>新潟大Ｃ</v>
      </c>
      <c r="D32" s="75">
        <f>VLOOKUP(C32,'第3区'!$C$3:$E$40,3,0)</f>
        <v>0.04807870370370371</v>
      </c>
      <c r="E32" s="35">
        <v>0.05996527777777778</v>
      </c>
      <c r="F32" s="22" t="str">
        <f>IF(B32=0,"",VLOOKUP(B32,エントリー!$A$3:$D$374,2,0))</f>
        <v>大野　純</v>
      </c>
      <c r="G32" s="22">
        <f>IF(B32=0,"",VLOOKUP(B32,エントリー!$A$3:$D$374,3,0))</f>
        <v>4</v>
      </c>
      <c r="H32" s="35">
        <f t="shared" si="4"/>
        <v>0.01188657407407407</v>
      </c>
      <c r="I32" s="14" t="s">
        <v>17</v>
      </c>
      <c r="J32" s="16" t="str">
        <f t="shared" si="5"/>
        <v>OP</v>
      </c>
    </row>
    <row r="33" spans="1:10" ht="13.5">
      <c r="A33" s="14" t="s">
        <v>33</v>
      </c>
      <c r="B33" s="189" t="s">
        <v>600</v>
      </c>
      <c r="C33" s="11" t="str">
        <f>IF(B33=0,"",VLOOKUP(B33,エントリー!$A$3:$D$374,4,0))</f>
        <v>新潟大Ｄ</v>
      </c>
      <c r="D33" s="75">
        <f>VLOOKUP(C33,'第3区'!$C$3:$E$40,3,0)</f>
        <v>0.04690972222222222</v>
      </c>
      <c r="E33" s="35">
        <v>0.06</v>
      </c>
      <c r="F33" s="22" t="str">
        <f>IF(B33=0,"",VLOOKUP(B33,エントリー!$A$3:$D$374,2,0))</f>
        <v>浅井　順平</v>
      </c>
      <c r="G33" s="22">
        <f>IF(B33=0,"",VLOOKUP(B33,エントリー!$A$3:$D$374,3,0))</f>
        <v>2</v>
      </c>
      <c r="H33" s="35">
        <f t="shared" si="4"/>
        <v>0.013090277777777777</v>
      </c>
      <c r="I33" s="14" t="s">
        <v>17</v>
      </c>
      <c r="J33" s="16" t="str">
        <f t="shared" si="5"/>
        <v>OP</v>
      </c>
    </row>
    <row r="34" spans="1:10" ht="13.5">
      <c r="A34" s="14" t="s">
        <v>33</v>
      </c>
      <c r="B34" s="189" t="s">
        <v>602</v>
      </c>
      <c r="C34" s="308" t="str">
        <f>IF(B34=0,"",VLOOKUP(B34,エントリー!$A$3:$D$374,4,0))</f>
        <v>新潟大Ｅ</v>
      </c>
      <c r="D34" s="75">
        <f>VLOOKUP(C34,'第3区'!$C$3:$E$40,3,0)</f>
        <v>0</v>
      </c>
      <c r="E34" s="35"/>
      <c r="F34" s="22" t="str">
        <f>IF(B34=0,"",VLOOKUP(B34,エントリー!$A$3:$D$374,2,0))</f>
        <v>金子　葉</v>
      </c>
      <c r="G34" s="22">
        <f>IF(B34=0,"",VLOOKUP(B34,エントリー!$A$3:$D$374,3,0))</f>
        <v>4</v>
      </c>
      <c r="H34" s="35">
        <f t="shared" si="4"/>
        <v>0</v>
      </c>
      <c r="I34" s="14" t="s">
        <v>17</v>
      </c>
      <c r="J34" s="16" t="str">
        <f t="shared" si="5"/>
        <v>OP</v>
      </c>
    </row>
    <row r="35" spans="1:10" ht="13.5">
      <c r="A35" s="14" t="s">
        <v>33</v>
      </c>
      <c r="B35" s="189" t="s">
        <v>604</v>
      </c>
      <c r="C35" s="11" t="str">
        <f>IF(B35=0,"",VLOOKUP(B35,エントリー!$A$3:$D$374,4,0))</f>
        <v>新潟大Ｆ</v>
      </c>
      <c r="D35" s="75">
        <f>VLOOKUP(C35,'第3区'!$C$3:$E$40,3,0)</f>
        <v>0.04859953703703704</v>
      </c>
      <c r="E35" s="35">
        <v>0.060300925925925924</v>
      </c>
      <c r="F35" s="22" t="str">
        <f>IF(B35=0,"",VLOOKUP(B35,エントリー!$A$3:$D$374,2,0))</f>
        <v>半澤　拓見</v>
      </c>
      <c r="G35" s="22">
        <f>IF(B35=0,"",VLOOKUP(B35,エントリー!$A$3:$D$374,3,0))</f>
        <v>3</v>
      </c>
      <c r="H35" s="35">
        <f t="shared" si="4"/>
        <v>0.011701388888888886</v>
      </c>
      <c r="I35" s="14" t="s">
        <v>17</v>
      </c>
      <c r="J35" s="16" t="str">
        <f t="shared" si="5"/>
        <v>OP</v>
      </c>
    </row>
    <row r="36" spans="1:10" ht="13.5">
      <c r="A36" s="14" t="s">
        <v>33</v>
      </c>
      <c r="B36" s="189" t="s">
        <v>606</v>
      </c>
      <c r="C36" s="11" t="str">
        <f>IF(B36=0,"",VLOOKUP(B36,エントリー!$A$3:$D$374,4,0))</f>
        <v>一橋大ＯＰ</v>
      </c>
      <c r="D36" s="75">
        <f>VLOOKUP(C36,'第3区'!$C$3:$E$40,3,0)</f>
        <v>0.05313657407407407</v>
      </c>
      <c r="E36" s="35">
        <v>0.06724537037037037</v>
      </c>
      <c r="F36" s="22" t="str">
        <f>IF(B36=0,"",VLOOKUP(B36,エントリー!$A$3:$D$374,2,0))</f>
        <v>佐野　健太郎</v>
      </c>
      <c r="G36" s="22">
        <f>IF(B36=0,"",VLOOKUP(B36,エントリー!$A$3:$D$374,3,0))</f>
        <v>2</v>
      </c>
      <c r="H36" s="35">
        <f t="shared" si="4"/>
        <v>0.0141087962962963</v>
      </c>
      <c r="I36" s="14" t="s">
        <v>17</v>
      </c>
      <c r="J36" s="16" t="str">
        <f t="shared" si="5"/>
        <v>OP</v>
      </c>
    </row>
    <row r="37" spans="1:10" ht="13.5">
      <c r="A37" s="14" t="s">
        <v>33</v>
      </c>
      <c r="B37" s="189" t="s">
        <v>608</v>
      </c>
      <c r="C37" s="11" t="str">
        <f>IF(B37=0,"",VLOOKUP(B37,エントリー!$A$3:$D$374,4,0))</f>
        <v>横国大Ｂ</v>
      </c>
      <c r="D37" s="75">
        <f>VLOOKUP(C37,'第3区'!$C$3:$E$40,3,0)</f>
        <v>0.047407407407407405</v>
      </c>
      <c r="E37" s="35">
        <v>0.05946759259259259</v>
      </c>
      <c r="F37" s="22" t="str">
        <f>IF(B37=0,"",VLOOKUP(B37,エントリー!$A$3:$D$374,2,0))</f>
        <v>渡部　有悟</v>
      </c>
      <c r="G37" s="22">
        <f>IF(B37=0,"",VLOOKUP(B37,エントリー!$A$3:$D$374,3,0))</f>
        <v>3</v>
      </c>
      <c r="H37" s="35">
        <f>E37-D37</f>
        <v>0.012060185185185188</v>
      </c>
      <c r="I37" s="14" t="s">
        <v>17</v>
      </c>
      <c r="J37" s="16" t="str">
        <f>A37</f>
        <v>OP</v>
      </c>
    </row>
    <row r="38" spans="1:10" ht="13.5">
      <c r="A38" s="14" t="s">
        <v>33</v>
      </c>
      <c r="B38" s="189"/>
      <c r="C38" s="11">
        <f>IF(B38=0,"",VLOOKUP(B38,エントリー!$A$3:$D$374,4,0))</f>
      </c>
      <c r="D38" s="75" t="e">
        <f>VLOOKUP(C38,'第3区'!$C$3:$E$40,3,0)</f>
        <v>#N/A</v>
      </c>
      <c r="E38" s="76"/>
      <c r="F38" s="22">
        <f>IF(B38=0,"",VLOOKUP(B38,エントリー!$A$3:$D$374,2,0))</f>
      </c>
      <c r="G38" s="22">
        <f>IF(B38=0,"",VLOOKUP(B38,エントリー!$A$3:$D$374,3,0))</f>
      </c>
      <c r="H38" s="35" t="e">
        <f>E38-D38</f>
        <v>#N/A</v>
      </c>
      <c r="I38" s="14" t="s">
        <v>17</v>
      </c>
      <c r="J38" s="16" t="str">
        <f>A38</f>
        <v>OP</v>
      </c>
    </row>
    <row r="39" spans="1:10" ht="13.5">
      <c r="A39" s="14" t="s">
        <v>33</v>
      </c>
      <c r="B39" s="189"/>
      <c r="C39" s="11">
        <f>IF(B39=0,"",VLOOKUP(B39,エントリー!$A$3:$D$374,4,0))</f>
      </c>
      <c r="D39" s="75" t="e">
        <f>VLOOKUP(C39,'第3区'!$C$3:$E$40,3,0)</f>
        <v>#N/A</v>
      </c>
      <c r="E39" s="35"/>
      <c r="F39" s="22">
        <f>IF(B39=0,"",VLOOKUP(B39,エントリー!$A$3:$D$374,2,0))</f>
      </c>
      <c r="G39" s="22">
        <f>IF(B39=0,"",VLOOKUP(B39,エントリー!$A$3:$D$374,3,0))</f>
      </c>
      <c r="H39" s="35" t="e">
        <f>E39-D39</f>
        <v>#N/A</v>
      </c>
      <c r="I39" s="14" t="s">
        <v>17</v>
      </c>
      <c r="J39" s="16" t="str">
        <f>A39</f>
        <v>OP</v>
      </c>
    </row>
  </sheetData>
  <sheetProtection/>
  <mergeCells count="1">
    <mergeCell ref="A1:I1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scale="9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39"/>
  <sheetViews>
    <sheetView view="pageBreakPreview" zoomScale="60" zoomScaleNormal="78" zoomScalePageLayoutView="0" workbookViewId="0" topLeftCell="A1">
      <selection activeCell="I13" sqref="I13"/>
    </sheetView>
  </sheetViews>
  <sheetFormatPr defaultColWidth="9.00390625" defaultRowHeight="13.5"/>
  <cols>
    <col min="1" max="1" width="9.00390625" style="15" customWidth="1"/>
    <col min="2" max="2" width="7.875" style="16" customWidth="1"/>
    <col min="3" max="3" width="14.125" style="15" customWidth="1"/>
    <col min="4" max="5" width="11.50390625" style="15" customWidth="1"/>
    <col min="6" max="6" width="13.875" style="15" bestFit="1" customWidth="1"/>
    <col min="7" max="7" width="7.125" style="16" customWidth="1"/>
    <col min="8" max="8" width="10.75390625" style="15" bestFit="1" customWidth="1"/>
    <col min="9" max="9" width="9.25390625" style="16" bestFit="1" customWidth="1"/>
    <col min="10" max="16384" width="9.00390625" style="15" customWidth="1"/>
  </cols>
  <sheetData>
    <row r="1" spans="1:9" ht="26.25" customHeight="1">
      <c r="A1" s="247" t="s">
        <v>21</v>
      </c>
      <c r="B1" s="247"/>
      <c r="C1" s="247"/>
      <c r="D1" s="247"/>
      <c r="E1" s="247"/>
      <c r="F1" s="247"/>
      <c r="G1" s="247"/>
      <c r="H1" s="247"/>
      <c r="I1" s="247"/>
    </row>
    <row r="2" spans="1:9" s="16" customFormat="1" ht="13.5">
      <c r="A2" s="14" t="s">
        <v>9</v>
      </c>
      <c r="B2" s="14"/>
      <c r="C2" s="14"/>
      <c r="D2" s="14" t="s">
        <v>15</v>
      </c>
      <c r="E2" s="14" t="s">
        <v>16</v>
      </c>
      <c r="F2" s="14" t="s">
        <v>11</v>
      </c>
      <c r="G2" s="14" t="s">
        <v>12</v>
      </c>
      <c r="H2" s="14" t="s">
        <v>13</v>
      </c>
      <c r="I2" s="14" t="s">
        <v>14</v>
      </c>
    </row>
    <row r="3" spans="1:10" s="305" customFormat="1" ht="13.5">
      <c r="A3" s="299">
        <f>RANK(E3,$E$3:$E$19,1)</f>
        <v>11</v>
      </c>
      <c r="B3" s="300" t="s">
        <v>610</v>
      </c>
      <c r="C3" s="301" t="str">
        <f>IF(B3=0,"",VLOOKUP(B3,エントリー!$A$3:$D$374,4,0))</f>
        <v>茨城大</v>
      </c>
      <c r="D3" s="302">
        <f>VLOOKUP(C3,'第4区'!$C$3:$E$39,3,0)</f>
        <v>0.057129629629629634</v>
      </c>
      <c r="E3" s="303">
        <v>0.07024305555555556</v>
      </c>
      <c r="F3" s="299" t="str">
        <f>IF(B3=0,"",VLOOKUP(B3,エントリー!$A$3:$D$374,2,0))</f>
        <v>斎藤　圭介</v>
      </c>
      <c r="G3" s="299">
        <f>IF(B3=0,"",VLOOKUP(B3,エントリー!$A$3:$D$374,3,0))</f>
        <v>2</v>
      </c>
      <c r="H3" s="303">
        <f aca="true" t="shared" si="0" ref="H3:H17">E3-D3</f>
        <v>0.013113425925925924</v>
      </c>
      <c r="I3" s="299">
        <f aca="true" t="shared" si="1" ref="I3:I19">RANK(H3,$H$3:$H$19,1)</f>
        <v>16</v>
      </c>
      <c r="J3" s="304">
        <f>A3</f>
        <v>11</v>
      </c>
    </row>
    <row r="4" spans="1:10" s="305" customFormat="1" ht="13.5">
      <c r="A4" s="299">
        <f aca="true" t="shared" si="2" ref="A4:A19">RANK(E4,$E$3:$E$19,1)</f>
        <v>15</v>
      </c>
      <c r="B4" s="300" t="s">
        <v>611</v>
      </c>
      <c r="C4" s="301" t="str">
        <f>IF(B4=0,"",VLOOKUP(B4,エントリー!$A$3:$D$374,4,0))</f>
        <v>宇大</v>
      </c>
      <c r="D4" s="302">
        <f>VLOOKUP(C4,'第4区'!$C$3:$E$39,3,0)</f>
        <v>0.05997685185185186</v>
      </c>
      <c r="E4" s="303">
        <v>0.0725925925925926</v>
      </c>
      <c r="F4" s="299" t="str">
        <f>IF(B4=0,"",VLOOKUP(B4,エントリー!$A$3:$D$374,2,0))</f>
        <v>佐藤　直樹</v>
      </c>
      <c r="G4" s="299" t="str">
        <f>IF(B4=0,"",VLOOKUP(B4,エントリー!$A$3:$D$374,3,0))</f>
        <v>M2</v>
      </c>
      <c r="H4" s="303">
        <f t="shared" si="0"/>
        <v>0.01261574074074074</v>
      </c>
      <c r="I4" s="299">
        <f t="shared" si="1"/>
        <v>15</v>
      </c>
      <c r="J4" s="304">
        <f aca="true" t="shared" si="3" ref="J4:J17">A4</f>
        <v>15</v>
      </c>
    </row>
    <row r="5" spans="1:10" s="305" customFormat="1" ht="13.5">
      <c r="A5" s="299">
        <f t="shared" si="2"/>
        <v>16</v>
      </c>
      <c r="B5" s="300" t="s">
        <v>613</v>
      </c>
      <c r="C5" s="301" t="str">
        <f>IF(B5=0,"",VLOOKUP(B5,エントリー!$A$3:$D$374,4,0))</f>
        <v>群馬大</v>
      </c>
      <c r="D5" s="302">
        <f>VLOOKUP(C5,'第4区'!$C$3:$E$39,3,0)</f>
        <v>0.06354166666666666</v>
      </c>
      <c r="E5" s="303">
        <v>0.07592592592592594</v>
      </c>
      <c r="F5" s="299" t="str">
        <f>IF(B5=0,"",VLOOKUP(B5,エントリー!$A$3:$D$374,2,0))</f>
        <v>五十嵐　崇之</v>
      </c>
      <c r="G5" s="299">
        <f>IF(B5=0,"",VLOOKUP(B5,エントリー!$A$3:$D$374,3,0))</f>
        <v>3</v>
      </c>
      <c r="H5" s="303">
        <f t="shared" si="0"/>
        <v>0.012384259259259275</v>
      </c>
      <c r="I5" s="299">
        <f t="shared" si="1"/>
        <v>14</v>
      </c>
      <c r="J5" s="304">
        <f t="shared" si="3"/>
        <v>16</v>
      </c>
    </row>
    <row r="6" spans="1:10" s="305" customFormat="1" ht="13.5">
      <c r="A6" s="299">
        <f t="shared" si="2"/>
        <v>14</v>
      </c>
      <c r="B6" s="300" t="s">
        <v>615</v>
      </c>
      <c r="C6" s="301" t="str">
        <f>IF(B6=0,"",VLOOKUP(B6,エントリー!$A$3:$D$374,4,0))</f>
        <v>埼玉大</v>
      </c>
      <c r="D6" s="302">
        <f>VLOOKUP(C6,'第4区'!$C$3:$E$39,3,0)</f>
        <v>0.05924768518518519</v>
      </c>
      <c r="E6" s="303">
        <v>0.0712037037037037</v>
      </c>
      <c r="F6" s="299" t="str">
        <f>IF(B6=0,"",VLOOKUP(B6,エントリー!$A$3:$D$374,2,0))</f>
        <v>深谷　心</v>
      </c>
      <c r="G6" s="299">
        <f>IF(B6=0,"",VLOOKUP(B6,エントリー!$A$3:$D$374,3,0))</f>
        <v>2</v>
      </c>
      <c r="H6" s="303">
        <f t="shared" si="0"/>
        <v>0.011956018518518512</v>
      </c>
      <c r="I6" s="299">
        <f t="shared" si="1"/>
        <v>10</v>
      </c>
      <c r="J6" s="304">
        <f t="shared" si="3"/>
        <v>14</v>
      </c>
    </row>
    <row r="7" spans="1:10" s="305" customFormat="1" ht="13.5">
      <c r="A7" s="299">
        <f t="shared" si="2"/>
        <v>7</v>
      </c>
      <c r="B7" s="300" t="s">
        <v>617</v>
      </c>
      <c r="C7" s="301" t="str">
        <f>IF(B7=0,"",VLOOKUP(B7,エントリー!$A$3:$D$374,4,0))</f>
        <v>首都大</v>
      </c>
      <c r="D7" s="302">
        <f>VLOOKUP(C7,'第4区'!$C$3:$E$39,3,0)</f>
        <v>0.05716435185185185</v>
      </c>
      <c r="E7" s="303">
        <v>0.06896990740740741</v>
      </c>
      <c r="F7" s="299" t="str">
        <f>IF(B7=0,"",VLOOKUP(B7,エントリー!$A$3:$D$374,2,0))</f>
        <v>今井　明士</v>
      </c>
      <c r="G7" s="299" t="str">
        <f>IF(B7=0,"",VLOOKUP(B7,エントリー!$A$3:$D$374,3,0))</f>
        <v>M2</v>
      </c>
      <c r="H7" s="303">
        <f t="shared" si="0"/>
        <v>0.011805555555555562</v>
      </c>
      <c r="I7" s="299">
        <f t="shared" si="1"/>
        <v>9</v>
      </c>
      <c r="J7" s="304">
        <f t="shared" si="3"/>
        <v>7</v>
      </c>
    </row>
    <row r="8" spans="1:10" s="305" customFormat="1" ht="13.5">
      <c r="A8" s="299">
        <f t="shared" si="2"/>
        <v>4</v>
      </c>
      <c r="B8" s="300" t="s">
        <v>619</v>
      </c>
      <c r="C8" s="301" t="str">
        <f>IF(B8=0,"",VLOOKUP(B8,エントリー!$A$3:$D$374,4,0))</f>
        <v>信州大</v>
      </c>
      <c r="D8" s="302">
        <f>VLOOKUP(C8,'第4区'!$C$3:$E$39,3,0)</f>
        <v>0.05679398148148148</v>
      </c>
      <c r="E8" s="303">
        <v>0.06844907407407408</v>
      </c>
      <c r="F8" s="299" t="str">
        <f>IF(B8=0,"",VLOOKUP(B8,エントリー!$A$3:$D$374,2,0))</f>
        <v>米山  祐貴</v>
      </c>
      <c r="G8" s="299">
        <f>IF(B8=0,"",VLOOKUP(B8,エントリー!$A$3:$D$374,3,0))</f>
        <v>1</v>
      </c>
      <c r="H8" s="303">
        <f t="shared" si="0"/>
        <v>0.011655092592592599</v>
      </c>
      <c r="I8" s="299">
        <f t="shared" si="1"/>
        <v>7</v>
      </c>
      <c r="J8" s="304">
        <f t="shared" si="3"/>
        <v>4</v>
      </c>
    </row>
    <row r="9" spans="1:10" s="305" customFormat="1" ht="13.5">
      <c r="A9" s="299">
        <f t="shared" si="2"/>
        <v>12</v>
      </c>
      <c r="B9" s="300" t="s">
        <v>621</v>
      </c>
      <c r="C9" s="301" t="str">
        <f>IF(B9=0,"",VLOOKUP(B9,エントリー!$A$3:$D$374,4,0))</f>
        <v>高経大</v>
      </c>
      <c r="D9" s="302">
        <f>VLOOKUP(C9,'第4区'!$C$3:$E$39,3,0)</f>
        <v>0.05892361111111111</v>
      </c>
      <c r="E9" s="303">
        <v>0.0707175925925926</v>
      </c>
      <c r="F9" s="299" t="str">
        <f>IF(B9=0,"",VLOOKUP(B9,エントリー!$A$3:$D$374,2,0))</f>
        <v>星野　達彦</v>
      </c>
      <c r="G9" s="299">
        <f>IF(B9=0,"",VLOOKUP(B9,エントリー!$A$3:$D$374,3,0))</f>
        <v>1</v>
      </c>
      <c r="H9" s="303">
        <f t="shared" si="0"/>
        <v>0.011793981481481489</v>
      </c>
      <c r="I9" s="299">
        <f t="shared" si="1"/>
        <v>8</v>
      </c>
      <c r="J9" s="304">
        <f t="shared" si="3"/>
        <v>12</v>
      </c>
    </row>
    <row r="10" spans="1:10" s="305" customFormat="1" ht="13.5">
      <c r="A10" s="299">
        <f t="shared" si="2"/>
        <v>8</v>
      </c>
      <c r="B10" s="300" t="s">
        <v>623</v>
      </c>
      <c r="C10" s="301" t="str">
        <f>IF(B10=0,"",VLOOKUP(B10,エントリー!$A$3:$D$374,4,0))</f>
        <v>千葉大</v>
      </c>
      <c r="D10" s="302">
        <f>VLOOKUP(C10,'第4区'!$C$3:$E$39,3,0)</f>
        <v>0.05731481481481482</v>
      </c>
      <c r="E10" s="303">
        <v>0.06962962962962964</v>
      </c>
      <c r="F10" s="299" t="str">
        <f>IF(B10=0,"",VLOOKUP(B10,エントリー!$A$3:$D$374,2,0))</f>
        <v>斎藤　悠真</v>
      </c>
      <c r="G10" s="299">
        <f>IF(B10=0,"",VLOOKUP(B10,エントリー!$A$3:$D$374,3,0))</f>
        <v>1</v>
      </c>
      <c r="H10" s="303">
        <f t="shared" si="0"/>
        <v>0.01231481481481482</v>
      </c>
      <c r="I10" s="299">
        <f t="shared" si="1"/>
        <v>12</v>
      </c>
      <c r="J10" s="304">
        <f t="shared" si="3"/>
        <v>8</v>
      </c>
    </row>
    <row r="11" spans="1:10" s="305" customFormat="1" ht="13.5">
      <c r="A11" s="299" t="e">
        <f t="shared" si="2"/>
        <v>#N/A</v>
      </c>
      <c r="B11" s="300" t="s">
        <v>625</v>
      </c>
      <c r="C11" s="306" t="str">
        <f>IF(B11=0,"",VLOOKUP(B11,エントリー!$A$3:$D$374,4,0))</f>
        <v>電通大</v>
      </c>
      <c r="D11" s="302">
        <f>VLOOKUP(C11,'第4区'!$C$3:$E$39,3,0)</f>
        <v>0</v>
      </c>
      <c r="E11" s="303"/>
      <c r="F11" s="299" t="str">
        <f>IF(B11=0,"",VLOOKUP(B11,エントリー!$A$3:$D$374,2,0))</f>
        <v>笹川　正人</v>
      </c>
      <c r="G11" s="299">
        <f>IF(B11=0,"",VLOOKUP(B11,エントリー!$A$3:$D$374,3,0))</f>
        <v>2</v>
      </c>
      <c r="H11" s="303"/>
      <c r="I11" s="299" t="e">
        <f t="shared" si="1"/>
        <v>#N/A</v>
      </c>
      <c r="J11" s="304" t="e">
        <f t="shared" si="3"/>
        <v>#N/A</v>
      </c>
    </row>
    <row r="12" spans="1:10" s="305" customFormat="1" ht="13.5">
      <c r="A12" s="299">
        <f t="shared" si="2"/>
        <v>13</v>
      </c>
      <c r="B12" s="300" t="s">
        <v>627</v>
      </c>
      <c r="C12" s="301" t="str">
        <f>IF(B12=0,"",VLOOKUP(B12,エントリー!$A$3:$D$374,4,0))</f>
        <v>東外大</v>
      </c>
      <c r="D12" s="302">
        <f>VLOOKUP(C12,'第4区'!$C$3:$E$39,3,0)</f>
        <v>0.05859953703703704</v>
      </c>
      <c r="E12" s="303">
        <v>0.0709837962962963</v>
      </c>
      <c r="F12" s="299" t="str">
        <f>IF(B12=0,"",VLOOKUP(B12,エントリー!$A$3:$D$374,2,0))</f>
        <v>島津　晃大</v>
      </c>
      <c r="G12" s="299">
        <f>IF(B12=0,"",VLOOKUP(B12,エントリー!$A$3:$D$374,3,0))</f>
        <v>2</v>
      </c>
      <c r="H12" s="303">
        <f t="shared" si="0"/>
        <v>0.012384259259259255</v>
      </c>
      <c r="I12" s="299">
        <f t="shared" si="1"/>
        <v>13</v>
      </c>
      <c r="J12" s="304">
        <f t="shared" si="3"/>
        <v>13</v>
      </c>
    </row>
    <row r="13" spans="1:10" s="305" customFormat="1" ht="13.5">
      <c r="A13" s="299">
        <f t="shared" si="2"/>
        <v>1</v>
      </c>
      <c r="B13" s="300" t="s">
        <v>629</v>
      </c>
      <c r="C13" s="301" t="str">
        <f>IF(B13=0,"",VLOOKUP(B13,エントリー!$A$3:$D$374,4,0))</f>
        <v>東学大</v>
      </c>
      <c r="D13" s="302">
        <f>VLOOKUP(C13,'第4区'!$C$3:$E$39,3,0)</f>
        <v>0.055254629629629626</v>
      </c>
      <c r="E13" s="303">
        <v>0.0663773148148148</v>
      </c>
      <c r="F13" s="299" t="str">
        <f>IF(B13=0,"",VLOOKUP(B13,エントリー!$A$3:$D$374,2,0))</f>
        <v>石田　竜祐</v>
      </c>
      <c r="G13" s="299">
        <f>IF(B13=0,"",VLOOKUP(B13,エントリー!$A$3:$D$374,3,0))</f>
        <v>1</v>
      </c>
      <c r="H13" s="303">
        <f t="shared" si="0"/>
        <v>0.01112268518518518</v>
      </c>
      <c r="I13" s="299">
        <f t="shared" si="1"/>
        <v>1</v>
      </c>
      <c r="J13" s="304">
        <f t="shared" si="3"/>
        <v>1</v>
      </c>
    </row>
    <row r="14" spans="1:10" s="305" customFormat="1" ht="13.5">
      <c r="A14" s="299">
        <f t="shared" si="2"/>
        <v>6</v>
      </c>
      <c r="B14" s="300" t="s">
        <v>631</v>
      </c>
      <c r="C14" s="301" t="str">
        <f>IF(B14=0,"",VLOOKUP(B14,エントリー!$A$3:$D$374,4,0))</f>
        <v>東工大</v>
      </c>
      <c r="D14" s="302">
        <f>VLOOKUP(C14,'第4区'!$C$3:$E$39,3,0)</f>
        <v>0.05722222222222222</v>
      </c>
      <c r="E14" s="303">
        <v>0.06885416666666666</v>
      </c>
      <c r="F14" s="299" t="str">
        <f>IF(B14=0,"",VLOOKUP(B14,エントリー!$A$3:$D$374,2,0))</f>
        <v>丸山　蒼太</v>
      </c>
      <c r="G14" s="299">
        <f>IF(B14=0,"",VLOOKUP(B14,エントリー!$A$3:$D$374,3,0))</f>
        <v>1</v>
      </c>
      <c r="H14" s="303">
        <f t="shared" si="0"/>
        <v>0.011631944444444438</v>
      </c>
      <c r="I14" s="299">
        <f t="shared" si="1"/>
        <v>4</v>
      </c>
      <c r="J14" s="304">
        <f t="shared" si="3"/>
        <v>6</v>
      </c>
    </row>
    <row r="15" spans="1:10" s="305" customFormat="1" ht="13.5">
      <c r="A15" s="299">
        <f t="shared" si="2"/>
        <v>3</v>
      </c>
      <c r="B15" s="300" t="s">
        <v>633</v>
      </c>
      <c r="C15" s="301" t="str">
        <f>IF(B15=0,"",VLOOKUP(B15,エントリー!$A$3:$D$374,4,0))</f>
        <v>東北大</v>
      </c>
      <c r="D15" s="302">
        <f>VLOOKUP(C15,'第4区'!$C$3:$E$39,3,0)</f>
        <v>0.056712962962962965</v>
      </c>
      <c r="E15" s="303">
        <v>0.06791666666666667</v>
      </c>
      <c r="F15" s="299" t="str">
        <f>IF(B15=0,"",VLOOKUP(B15,エントリー!$A$3:$D$374,2,0))</f>
        <v>藤澤　萌人</v>
      </c>
      <c r="G15" s="299">
        <f>IF(B15=0,"",VLOOKUP(B15,エントリー!$A$3:$D$374,3,0))</f>
        <v>2</v>
      </c>
      <c r="H15" s="303">
        <f t="shared" si="0"/>
        <v>0.011203703703703702</v>
      </c>
      <c r="I15" s="299">
        <f t="shared" si="1"/>
        <v>2</v>
      </c>
      <c r="J15" s="304">
        <f t="shared" si="3"/>
        <v>3</v>
      </c>
    </row>
    <row r="16" spans="1:10" s="305" customFormat="1" ht="13.5">
      <c r="A16" s="299">
        <f t="shared" si="2"/>
        <v>2</v>
      </c>
      <c r="B16" s="300" t="s">
        <v>635</v>
      </c>
      <c r="C16" s="301" t="str">
        <f>IF(B16=0,"",VLOOKUP(B16,エントリー!$A$3:$D$374,4,0))</f>
        <v>新潟大</v>
      </c>
      <c r="D16" s="302">
        <f>VLOOKUP(C16,'第4区'!$C$3:$E$39,3,0)</f>
        <v>0.05585648148148148</v>
      </c>
      <c r="E16" s="303">
        <v>0.06712962962962964</v>
      </c>
      <c r="F16" s="299" t="str">
        <f>IF(B16=0,"",VLOOKUP(B16,エントリー!$A$3:$D$374,2,0))</f>
        <v>金澤　拓則</v>
      </c>
      <c r="G16" s="299">
        <f>IF(B16=0,"",VLOOKUP(B16,エントリー!$A$3:$D$374,3,0))</f>
        <v>3</v>
      </c>
      <c r="H16" s="303">
        <f t="shared" si="0"/>
        <v>0.011273148148148157</v>
      </c>
      <c r="I16" s="299">
        <f t="shared" si="1"/>
        <v>3</v>
      </c>
      <c r="J16" s="304">
        <f t="shared" si="3"/>
        <v>2</v>
      </c>
    </row>
    <row r="17" spans="1:10" s="305" customFormat="1" ht="13.5">
      <c r="A17" s="299">
        <f t="shared" si="2"/>
        <v>9</v>
      </c>
      <c r="B17" s="300" t="s">
        <v>637</v>
      </c>
      <c r="C17" s="301" t="str">
        <f>IF(B17=0,"",VLOOKUP(B17,エントリー!$A$3:$D$374,4,0))</f>
        <v>一橋大</v>
      </c>
      <c r="D17" s="302">
        <f>VLOOKUP(C17,'第4区'!$C$3:$E$39,3,0)</f>
        <v>0.05810185185185185</v>
      </c>
      <c r="E17" s="307">
        <v>0.0697337962962963</v>
      </c>
      <c r="F17" s="299" t="str">
        <f>IF(B17=0,"",VLOOKUP(B17,エントリー!$A$3:$D$374,2,0))</f>
        <v>庄司　頼太</v>
      </c>
      <c r="G17" s="299">
        <f>IF(B17=0,"",VLOOKUP(B17,エントリー!$A$3:$D$374,3,0))</f>
        <v>3</v>
      </c>
      <c r="H17" s="303">
        <f t="shared" si="0"/>
        <v>0.011631944444444445</v>
      </c>
      <c r="I17" s="299">
        <f t="shared" si="1"/>
        <v>5</v>
      </c>
      <c r="J17" s="304">
        <f t="shared" si="3"/>
        <v>9</v>
      </c>
    </row>
    <row r="18" spans="1:10" s="305" customFormat="1" ht="13.5">
      <c r="A18" s="299">
        <f t="shared" si="2"/>
        <v>10</v>
      </c>
      <c r="B18" s="300" t="s">
        <v>639</v>
      </c>
      <c r="C18" s="301" t="str">
        <f>IF(B18=0,"",VLOOKUP(B18,エントリー!$A$3:$D$374,4,0))</f>
        <v>山梨大</v>
      </c>
      <c r="D18" s="302">
        <f>VLOOKUP(C18,'第4区'!$C$3:$E$39,3,0)</f>
        <v>0.057789351851851856</v>
      </c>
      <c r="E18" s="303">
        <v>0.06981481481481482</v>
      </c>
      <c r="F18" s="299" t="str">
        <f>IF(B18=0,"",VLOOKUP(B18,エントリー!$A$3:$D$374,2,0))</f>
        <v>斉藤　佑輔</v>
      </c>
      <c r="G18" s="299">
        <f>IF(B18=0,"",VLOOKUP(B18,エントリー!$A$3:$D$374,3,0))</f>
        <v>1</v>
      </c>
      <c r="H18" s="303">
        <f aca="true" t="shared" si="4" ref="H18:H36">E18-D18</f>
        <v>0.01202546296296296</v>
      </c>
      <c r="I18" s="299">
        <f t="shared" si="1"/>
        <v>11</v>
      </c>
      <c r="J18" s="304">
        <f aca="true" t="shared" si="5" ref="J18:J36">A18</f>
        <v>10</v>
      </c>
    </row>
    <row r="19" spans="1:10" s="305" customFormat="1" ht="13.5">
      <c r="A19" s="299">
        <f t="shared" si="2"/>
        <v>5</v>
      </c>
      <c r="B19" s="300" t="s">
        <v>641</v>
      </c>
      <c r="C19" s="301" t="str">
        <f>IF(B19=0,"",VLOOKUP(B19,エントリー!$A$3:$D$374,4,0))</f>
        <v>横国大</v>
      </c>
      <c r="D19" s="302">
        <f>VLOOKUP(C19,'第4区'!$C$3:$E$39,3,0)</f>
        <v>0.0569675925925926</v>
      </c>
      <c r="E19" s="303">
        <v>0.06861111111111111</v>
      </c>
      <c r="F19" s="299" t="str">
        <f>IF(B19=0,"",VLOOKUP(B19,エントリー!$A$3:$D$374,2,0))</f>
        <v>栗原　雅典</v>
      </c>
      <c r="G19" s="299">
        <f>IF(B19=0,"",VLOOKUP(B19,エントリー!$A$3:$D$374,3,0))</f>
        <v>1</v>
      </c>
      <c r="H19" s="303">
        <f t="shared" si="4"/>
        <v>0.011643518518518511</v>
      </c>
      <c r="I19" s="299">
        <f t="shared" si="1"/>
        <v>6</v>
      </c>
      <c r="J19" s="304">
        <f>A19</f>
        <v>5</v>
      </c>
    </row>
    <row r="20" spans="1:10" ht="13.5">
      <c r="A20" s="14" t="s">
        <v>33</v>
      </c>
      <c r="B20" s="189" t="s">
        <v>642</v>
      </c>
      <c r="C20" s="11" t="str">
        <f>IF(B20=0,"",VLOOKUP(B20,エントリー!$A$3:$D$374,4,0))</f>
        <v>首都大Ａ</v>
      </c>
      <c r="D20" s="75">
        <f>VLOOKUP(C20,'第4区'!$C$3:$E$39,3,0)</f>
        <v>0.06157407407407408</v>
      </c>
      <c r="E20" s="35">
        <v>0.07366898148148149</v>
      </c>
      <c r="F20" s="22" t="str">
        <f>IF(B20=0,"",VLOOKUP(B20,エントリー!$A$3:$D$374,2,0))</f>
        <v>那賀川　凌平</v>
      </c>
      <c r="G20" s="22">
        <f>IF(B20=0,"",VLOOKUP(B20,エントリー!$A$3:$D$374,3,0))</f>
        <v>1</v>
      </c>
      <c r="H20" s="35">
        <f t="shared" si="4"/>
        <v>0.012094907407407408</v>
      </c>
      <c r="I20" s="14" t="s">
        <v>17</v>
      </c>
      <c r="J20" s="16" t="str">
        <f>A20</f>
        <v>OP</v>
      </c>
    </row>
    <row r="21" spans="1:10" ht="13.5">
      <c r="A21" s="14" t="s">
        <v>33</v>
      </c>
      <c r="B21" s="189" t="s">
        <v>644</v>
      </c>
      <c r="C21" s="308" t="str">
        <f>IF(B21=0,"",VLOOKUP(B21,エントリー!$A$3:$D$374,4,0))</f>
        <v>首都大Ｂ</v>
      </c>
      <c r="D21" s="75">
        <f>VLOOKUP(C21,'第4区'!$C$3:$E$39,3,0)</f>
        <v>0</v>
      </c>
      <c r="E21" s="35"/>
      <c r="F21" s="22" t="str">
        <f>IF(B21=0,"",VLOOKUP(B21,エントリー!$A$3:$D$374,2,0))</f>
        <v>鈴木　悠太</v>
      </c>
      <c r="G21" s="22">
        <f>IF(B21=0,"",VLOOKUP(B21,エントリー!$A$3:$D$374,3,0))</f>
        <v>1</v>
      </c>
      <c r="H21" s="35">
        <f t="shared" si="4"/>
        <v>0</v>
      </c>
      <c r="I21" s="14" t="s">
        <v>17</v>
      </c>
      <c r="J21" s="16" t="str">
        <f>A21</f>
        <v>OP</v>
      </c>
    </row>
    <row r="22" spans="1:10" ht="13.5">
      <c r="A22" s="14" t="s">
        <v>33</v>
      </c>
      <c r="B22" s="189" t="s">
        <v>646</v>
      </c>
      <c r="C22" s="11" t="str">
        <f>IF(B22=0,"",VLOOKUP(B22,エントリー!$A$3:$D$374,4,0))</f>
        <v>信州大Ｂ</v>
      </c>
      <c r="D22" s="75">
        <f>VLOOKUP(C22,'第4区'!$C$3:$E$39,3,0)</f>
        <v>0.06091435185185185</v>
      </c>
      <c r="E22" s="35">
        <v>0.0731712962962963</v>
      </c>
      <c r="F22" s="22" t="str">
        <f>IF(B22=0,"",VLOOKUP(B22,エントリー!$A$3:$D$374,2,0))</f>
        <v>中西　涼</v>
      </c>
      <c r="G22" s="22">
        <f>IF(B22=0,"",VLOOKUP(B22,エントリー!$A$3:$D$374,3,0))</f>
        <v>2</v>
      </c>
      <c r="H22" s="35">
        <f t="shared" si="4"/>
        <v>0.012256944444444452</v>
      </c>
      <c r="I22" s="14" t="s">
        <v>17</v>
      </c>
      <c r="J22" s="16" t="str">
        <f t="shared" si="5"/>
        <v>OP</v>
      </c>
    </row>
    <row r="23" spans="1:10" ht="13.5">
      <c r="A23" s="14" t="s">
        <v>33</v>
      </c>
      <c r="B23" s="189" t="s">
        <v>648</v>
      </c>
      <c r="C23" s="11" t="str">
        <f>IF(B23=0,"",VLOOKUP(B23,エントリー!$A$3:$D$374,4,0))</f>
        <v>信州大Ｃ</v>
      </c>
      <c r="D23" s="75">
        <f>VLOOKUP(C23,'第4区'!$C$3:$E$39,3,0)</f>
        <v>0.0629050925925926</v>
      </c>
      <c r="E23" s="35">
        <v>0.07618055555555556</v>
      </c>
      <c r="F23" s="22" t="str">
        <f>IF(B23=0,"",VLOOKUP(B23,エントリー!$A$3:$D$374,2,0))</f>
        <v>河合　佑馬</v>
      </c>
      <c r="G23" s="22">
        <f>IF(B23=0,"",VLOOKUP(B23,エントリー!$A$3:$D$374,3,0))</f>
        <v>1</v>
      </c>
      <c r="H23" s="35">
        <f t="shared" si="4"/>
        <v>0.013275462962962961</v>
      </c>
      <c r="I23" s="14" t="s">
        <v>17</v>
      </c>
      <c r="J23" s="16" t="str">
        <f t="shared" si="5"/>
        <v>OP</v>
      </c>
    </row>
    <row r="24" spans="1:10" ht="13.5">
      <c r="A24" s="14" t="s">
        <v>33</v>
      </c>
      <c r="B24" s="189" t="s">
        <v>650</v>
      </c>
      <c r="C24" s="11" t="str">
        <f>IF(B24=0,"",VLOOKUP(B24,エントリー!$A$3:$D$374,4,0))</f>
        <v>高経大Ａ</v>
      </c>
      <c r="D24" s="75">
        <f>VLOOKUP(C24,'第4区'!$C$3:$E$39,3,0)</f>
        <v>0.06136574074074074</v>
      </c>
      <c r="E24" s="35">
        <v>0.0734375</v>
      </c>
      <c r="F24" s="22" t="str">
        <f>IF(B24=0,"",VLOOKUP(B24,エントリー!$A$3:$D$374,2,0))</f>
        <v>里見　裕章</v>
      </c>
      <c r="G24" s="22">
        <f>IF(B24=0,"",VLOOKUP(B24,エントリー!$A$3:$D$374,3,0))</f>
        <v>1</v>
      </c>
      <c r="H24" s="35">
        <f t="shared" si="4"/>
        <v>0.012071759259259261</v>
      </c>
      <c r="I24" s="14" t="s">
        <v>17</v>
      </c>
      <c r="J24" s="16" t="str">
        <f t="shared" si="5"/>
        <v>OP</v>
      </c>
    </row>
    <row r="25" spans="1:10" ht="13.5">
      <c r="A25" s="14" t="s">
        <v>33</v>
      </c>
      <c r="B25" s="189" t="s">
        <v>652</v>
      </c>
      <c r="C25" s="11" t="str">
        <f>IF(B25=0,"",VLOOKUP(B25,エントリー!$A$3:$D$374,4,0))</f>
        <v>高経大Ｂ</v>
      </c>
      <c r="D25" s="75">
        <f>VLOOKUP(C25,'第4区'!$C$3:$E$39,3,0)</f>
        <v>0.06133101851851852</v>
      </c>
      <c r="E25" s="35">
        <v>0.07773148148148147</v>
      </c>
      <c r="F25" s="22" t="str">
        <f>IF(B25=0,"",VLOOKUP(B25,エントリー!$A$3:$D$374,2,0))</f>
        <v>浅沼　翔太</v>
      </c>
      <c r="G25" s="22" t="str">
        <f>IF(B25=0,"",VLOOKUP(B25,エントリー!$A$3:$D$374,3,0))</f>
        <v>OB</v>
      </c>
      <c r="H25" s="35">
        <f t="shared" si="4"/>
        <v>0.01640046296296295</v>
      </c>
      <c r="I25" s="14" t="s">
        <v>17</v>
      </c>
      <c r="J25" s="16" t="str">
        <f t="shared" si="5"/>
        <v>OP</v>
      </c>
    </row>
    <row r="26" spans="1:10" ht="13.5">
      <c r="A26" s="14" t="s">
        <v>33</v>
      </c>
      <c r="B26" s="189" t="s">
        <v>654</v>
      </c>
      <c r="C26" s="11" t="str">
        <f>IF(B26=0,"",VLOOKUP(B26,エントリー!$A$3:$D$374,4,0))</f>
        <v>千葉大Ｂ</v>
      </c>
      <c r="D26" s="75">
        <f>VLOOKUP(C26,'第4区'!$C$3:$E$39,3,0)</f>
        <v>0.06256944444444444</v>
      </c>
      <c r="E26" s="35">
        <v>0.07512731481481481</v>
      </c>
      <c r="F26" s="22" t="str">
        <f>IF(B26=0,"",VLOOKUP(B26,エントリー!$A$3:$D$374,2,0))</f>
        <v>樋口　達郎</v>
      </c>
      <c r="G26" s="22">
        <f>IF(B26=0,"",VLOOKUP(B26,エントリー!$A$3:$D$374,3,0))</f>
        <v>1</v>
      </c>
      <c r="H26" s="35">
        <f t="shared" si="4"/>
        <v>0.012557870370370372</v>
      </c>
      <c r="I26" s="14" t="s">
        <v>17</v>
      </c>
      <c r="J26" s="16" t="str">
        <f t="shared" si="5"/>
        <v>OP</v>
      </c>
    </row>
    <row r="27" spans="1:10" ht="13.5">
      <c r="A27" s="14" t="s">
        <v>33</v>
      </c>
      <c r="B27" s="189" t="s">
        <v>656</v>
      </c>
      <c r="C27" s="11" t="str">
        <f>IF(B27=0,"",VLOOKUP(B27,エントリー!$A$3:$D$374,4,0))</f>
        <v>東外大ＯＰ</v>
      </c>
      <c r="D27" s="75">
        <f>VLOOKUP(C27,'第4区'!$C$3:$E$39,3,0)</f>
        <v>0.06369212962962963</v>
      </c>
      <c r="E27" s="35">
        <v>0.0777662037037037</v>
      </c>
      <c r="F27" s="22" t="str">
        <f>IF(B27=0,"",VLOOKUP(B27,エントリー!$A$3:$D$374,2,0))</f>
        <v>東　　史章</v>
      </c>
      <c r="G27" s="22">
        <f>IF(B27=0,"",VLOOKUP(B27,エントリー!$A$3:$D$374,3,0))</f>
        <v>0</v>
      </c>
      <c r="H27" s="35">
        <f t="shared" si="4"/>
        <v>0.014074074074074072</v>
      </c>
      <c r="I27" s="14" t="s">
        <v>17</v>
      </c>
      <c r="J27" s="16" t="str">
        <f t="shared" si="5"/>
        <v>OP</v>
      </c>
    </row>
    <row r="28" spans="1:10" ht="13.5">
      <c r="A28" s="14" t="s">
        <v>33</v>
      </c>
      <c r="B28" s="189" t="s">
        <v>658</v>
      </c>
      <c r="C28" s="11" t="str">
        <f>IF(B28=0,"",VLOOKUP(B28,エントリー!$A$3:$D$374,4,0))</f>
        <v>東学大Ａ</v>
      </c>
      <c r="D28" s="75">
        <f>VLOOKUP(C28,'第4区'!$C$3:$E$39,3,0)</f>
        <v>0.058055555555555555</v>
      </c>
      <c r="E28" s="35">
        <v>0.06998842592592593</v>
      </c>
      <c r="F28" s="22" t="str">
        <f>IF(B28=0,"",VLOOKUP(B28,エントリー!$A$3:$D$374,2,0))</f>
        <v>根橋　徹</v>
      </c>
      <c r="G28" s="22">
        <f>IF(B28=0,"",VLOOKUP(B28,エントリー!$A$3:$D$374,3,0))</f>
        <v>1</v>
      </c>
      <c r="H28" s="35">
        <f t="shared" si="4"/>
        <v>0.011932870370370371</v>
      </c>
      <c r="I28" s="14" t="s">
        <v>17</v>
      </c>
      <c r="J28" s="16" t="str">
        <f t="shared" si="5"/>
        <v>OP</v>
      </c>
    </row>
    <row r="29" spans="1:10" ht="12.75" customHeight="1">
      <c r="A29" s="14" t="s">
        <v>33</v>
      </c>
      <c r="B29" s="189" t="s">
        <v>660</v>
      </c>
      <c r="C29" s="11" t="str">
        <f>IF(B29=0,"",VLOOKUP(B29,エントリー!$A$3:$D$374,4,0))</f>
        <v>東北大Ｂ</v>
      </c>
      <c r="D29" s="75">
        <f>VLOOKUP(C29,'第4区'!$C$3:$E$39,3,0)</f>
        <v>0.05851851851851852</v>
      </c>
      <c r="E29" s="35">
        <v>0.07041666666666667</v>
      </c>
      <c r="F29" s="22" t="str">
        <f>IF(B29=0,"",VLOOKUP(B29,エントリー!$A$3:$D$374,2,0))</f>
        <v>植木　達矢</v>
      </c>
      <c r="G29" s="22">
        <f>IF(B29=0,"",VLOOKUP(B29,エントリー!$A$3:$D$374,3,0))</f>
        <v>2</v>
      </c>
      <c r="H29" s="35">
        <f t="shared" si="4"/>
        <v>0.01189814814814815</v>
      </c>
      <c r="I29" s="14" t="s">
        <v>17</v>
      </c>
      <c r="J29" s="16" t="str">
        <f t="shared" si="5"/>
        <v>OP</v>
      </c>
    </row>
    <row r="30" spans="1:10" ht="13.5">
      <c r="A30" s="14" t="s">
        <v>33</v>
      </c>
      <c r="B30" s="189" t="s">
        <v>662</v>
      </c>
      <c r="C30" s="11" t="str">
        <f>IF(B30=0,"",VLOOKUP(B30,エントリー!$A$3:$D$374,4,0))</f>
        <v>東北大Ｃ</v>
      </c>
      <c r="D30" s="75">
        <f>VLOOKUP(C30,'第4区'!$C$3:$E$39,3,0)</f>
        <v>0.05984953703703704</v>
      </c>
      <c r="E30" s="35">
        <v>0.07229166666666666</v>
      </c>
      <c r="F30" s="22" t="str">
        <f>IF(B30=0,"",VLOOKUP(B30,エントリー!$A$3:$D$374,2,0))</f>
        <v>佐藤　泰介</v>
      </c>
      <c r="G30" s="22">
        <f>IF(B30=0,"",VLOOKUP(B30,エントリー!$A$3:$D$374,3,0))</f>
        <v>1</v>
      </c>
      <c r="H30" s="35">
        <f t="shared" si="4"/>
        <v>0.012442129629629615</v>
      </c>
      <c r="I30" s="14" t="s">
        <v>17</v>
      </c>
      <c r="J30" s="16" t="str">
        <f t="shared" si="5"/>
        <v>OP</v>
      </c>
    </row>
    <row r="31" spans="1:10" ht="13.5">
      <c r="A31" s="14" t="s">
        <v>33</v>
      </c>
      <c r="B31" s="189" t="s">
        <v>664</v>
      </c>
      <c r="C31" s="11" t="str">
        <f>IF(B31=0,"",VLOOKUP(B31,エントリー!$A$3:$D$374,4,0))</f>
        <v>新潟大Ｂ</v>
      </c>
      <c r="D31" s="75">
        <f>VLOOKUP(C31,'第4区'!$C$3:$E$39,3,0)</f>
        <v>0.059548611111111115</v>
      </c>
      <c r="E31" s="35">
        <v>0.07304398148148149</v>
      </c>
      <c r="F31" s="22" t="str">
        <f>IF(B31=0,"",VLOOKUP(B31,エントリー!$A$3:$D$374,2,0))</f>
        <v>貝瀬　真人</v>
      </c>
      <c r="G31" s="22">
        <f>IF(B31=0,"",VLOOKUP(B31,エントリー!$A$3:$D$374,3,0))</f>
        <v>3</v>
      </c>
      <c r="H31" s="35">
        <f t="shared" si="4"/>
        <v>0.013495370370370373</v>
      </c>
      <c r="I31" s="14" t="s">
        <v>17</v>
      </c>
      <c r="J31" s="16" t="str">
        <f t="shared" si="5"/>
        <v>OP</v>
      </c>
    </row>
    <row r="32" spans="1:10" ht="13.5">
      <c r="A32" s="14" t="s">
        <v>33</v>
      </c>
      <c r="B32" s="189" t="s">
        <v>666</v>
      </c>
      <c r="C32" s="11" t="str">
        <f>IF(B32=0,"",VLOOKUP(B32,エントリー!$A$3:$D$374,4,0))</f>
        <v>新潟大Ｃ</v>
      </c>
      <c r="D32" s="75">
        <f>VLOOKUP(C32,'第4区'!$C$3:$E$39,3,0)</f>
        <v>0.05996527777777778</v>
      </c>
      <c r="E32" s="35">
        <v>0.0725</v>
      </c>
      <c r="F32" s="22" t="str">
        <f>IF(B32=0,"",VLOOKUP(B32,エントリー!$A$3:$D$374,2,0))</f>
        <v>川見　歩</v>
      </c>
      <c r="G32" s="22">
        <f>IF(B32=0,"",VLOOKUP(B32,エントリー!$A$3:$D$374,3,0))</f>
        <v>2</v>
      </c>
      <c r="H32" s="35">
        <f t="shared" si="4"/>
        <v>0.012534722222222218</v>
      </c>
      <c r="I32" s="14" t="s">
        <v>17</v>
      </c>
      <c r="J32" s="16" t="str">
        <f t="shared" si="5"/>
        <v>OP</v>
      </c>
    </row>
    <row r="33" spans="1:10" ht="13.5">
      <c r="A33" s="14" t="s">
        <v>33</v>
      </c>
      <c r="B33" s="189" t="s">
        <v>668</v>
      </c>
      <c r="C33" s="11" t="str">
        <f>IF(B33=0,"",VLOOKUP(B33,エントリー!$A$3:$D$374,4,0))</f>
        <v>新潟大Ｄ</v>
      </c>
      <c r="D33" s="75">
        <f>VLOOKUP(C33,'第4区'!$C$3:$E$39,3,0)</f>
        <v>0.06</v>
      </c>
      <c r="E33" s="35">
        <v>0.07302083333333333</v>
      </c>
      <c r="F33" s="22" t="str">
        <f>IF(B33=0,"",VLOOKUP(B33,エントリー!$A$3:$D$374,2,0))</f>
        <v>鈴木　悠平</v>
      </c>
      <c r="G33" s="22">
        <f>IF(B33=0,"",VLOOKUP(B33,エントリー!$A$3:$D$374,3,0))</f>
        <v>1</v>
      </c>
      <c r="H33" s="35">
        <f t="shared" si="4"/>
        <v>0.013020833333333329</v>
      </c>
      <c r="I33" s="14" t="s">
        <v>17</v>
      </c>
      <c r="J33" s="16" t="str">
        <f t="shared" si="5"/>
        <v>OP</v>
      </c>
    </row>
    <row r="34" spans="1:10" ht="13.5">
      <c r="A34" s="14" t="s">
        <v>33</v>
      </c>
      <c r="B34" s="189" t="s">
        <v>670</v>
      </c>
      <c r="C34" s="308" t="str">
        <f>IF(B34=0,"",VLOOKUP(B34,エントリー!$A$3:$D$374,4,0))</f>
        <v>新潟大Ｅ</v>
      </c>
      <c r="D34" s="75">
        <f>VLOOKUP(C34,'第4区'!$C$3:$E$39,3,0)</f>
        <v>0</v>
      </c>
      <c r="E34" s="35"/>
      <c r="F34" s="22" t="str">
        <f>IF(B34=0,"",VLOOKUP(B34,エントリー!$A$3:$D$374,2,0))</f>
        <v>田口　勇輔</v>
      </c>
      <c r="G34" s="22">
        <f>IF(B34=0,"",VLOOKUP(B34,エントリー!$A$3:$D$374,3,0))</f>
        <v>4</v>
      </c>
      <c r="H34" s="35">
        <f t="shared" si="4"/>
        <v>0</v>
      </c>
      <c r="I34" s="14" t="s">
        <v>17</v>
      </c>
      <c r="J34" s="16" t="str">
        <f t="shared" si="5"/>
        <v>OP</v>
      </c>
    </row>
    <row r="35" spans="1:10" ht="13.5">
      <c r="A35" s="14" t="s">
        <v>33</v>
      </c>
      <c r="B35" s="189" t="s">
        <v>672</v>
      </c>
      <c r="C35" s="11" t="str">
        <f>IF(B35=0,"",VLOOKUP(B35,エントリー!$A$3:$D$374,4,0))</f>
        <v>新潟大Ｆ</v>
      </c>
      <c r="D35" s="75">
        <f>VLOOKUP(C35,'第4区'!$C$3:$E$39,3,0)</f>
        <v>0.060300925925925924</v>
      </c>
      <c r="E35" s="35">
        <v>0.07305555555555555</v>
      </c>
      <c r="F35" s="22" t="str">
        <f>IF(B35=0,"",VLOOKUP(B35,エントリー!$A$3:$D$374,2,0))</f>
        <v>若井　将志</v>
      </c>
      <c r="G35" s="22">
        <f>IF(B35=0,"",VLOOKUP(B35,エントリー!$A$3:$D$374,3,0))</f>
        <v>4</v>
      </c>
      <c r="H35" s="35">
        <f t="shared" si="4"/>
        <v>0.01275462962962963</v>
      </c>
      <c r="I35" s="14" t="s">
        <v>17</v>
      </c>
      <c r="J35" s="16" t="str">
        <f t="shared" si="5"/>
        <v>OP</v>
      </c>
    </row>
    <row r="36" spans="1:10" ht="13.5">
      <c r="A36" s="14" t="s">
        <v>33</v>
      </c>
      <c r="B36" s="189" t="s">
        <v>674</v>
      </c>
      <c r="C36" s="11" t="str">
        <f>IF(B36=0,"",VLOOKUP(B36,エントリー!$A$3:$D$374,4,0))</f>
        <v>一橋大ＯＰ</v>
      </c>
      <c r="D36" s="75">
        <f>VLOOKUP(C36,'第4区'!$C$3:$E$39,3,0)</f>
        <v>0.06724537037037037</v>
      </c>
      <c r="E36" s="35">
        <v>0.08086805555555555</v>
      </c>
      <c r="F36" s="22" t="str">
        <f>IF(B36=0,"",VLOOKUP(B36,エントリー!$A$3:$D$374,2,0))</f>
        <v>飯田　祐平</v>
      </c>
      <c r="G36" s="22">
        <f>IF(B36=0,"",VLOOKUP(B36,エントリー!$A$3:$D$374,3,0))</f>
        <v>4</v>
      </c>
      <c r="H36" s="35">
        <f t="shared" si="4"/>
        <v>0.013622685185185182</v>
      </c>
      <c r="I36" s="14" t="s">
        <v>17</v>
      </c>
      <c r="J36" s="16" t="str">
        <f t="shared" si="5"/>
        <v>OP</v>
      </c>
    </row>
    <row r="37" spans="1:10" ht="13.5">
      <c r="A37" s="14" t="s">
        <v>33</v>
      </c>
      <c r="B37" s="189" t="s">
        <v>676</v>
      </c>
      <c r="C37" s="11" t="str">
        <f>IF(B37=0,"",VLOOKUP(B37,エントリー!$A$3:$D$374,4,0))</f>
        <v>横国大Ｂ</v>
      </c>
      <c r="D37" s="75">
        <f>VLOOKUP(C37,'第4区'!$C$3:$E$39,3,0)</f>
        <v>0.05946759259259259</v>
      </c>
      <c r="E37" s="35">
        <v>0.07090277777777777</v>
      </c>
      <c r="F37" s="22" t="str">
        <f>IF(B37=0,"",VLOOKUP(B37,エントリー!$A$3:$D$374,2,0))</f>
        <v>佐藤　司郎</v>
      </c>
      <c r="G37" s="22">
        <f>IF(B37=0,"",VLOOKUP(B37,エントリー!$A$3:$D$374,3,0))</f>
        <v>2</v>
      </c>
      <c r="H37" s="35">
        <f>E37-D37</f>
        <v>0.01143518518518518</v>
      </c>
      <c r="I37" s="14" t="s">
        <v>17</v>
      </c>
      <c r="J37" s="16" t="str">
        <f>A37</f>
        <v>OP</v>
      </c>
    </row>
    <row r="38" spans="1:10" ht="13.5">
      <c r="A38" s="14" t="s">
        <v>33</v>
      </c>
      <c r="B38" s="189"/>
      <c r="C38" s="11">
        <f>IF(B38=0,"",VLOOKUP(B38,エントリー!$A$3:$D$374,4,0))</f>
      </c>
      <c r="D38" s="75">
        <f>VLOOKUP(C38,'第4区'!$C$3:$E$39,3,0)</f>
        <v>0</v>
      </c>
      <c r="E38" s="35"/>
      <c r="F38" s="22">
        <f>IF(B38=0,"",VLOOKUP(B38,エントリー!$A$3:$D$374,2,0))</f>
      </c>
      <c r="G38" s="22">
        <f>IF(B38=0,"",VLOOKUP(B38,エントリー!$A$3:$D$374,3,0))</f>
      </c>
      <c r="H38" s="35">
        <f>E38-D38</f>
        <v>0</v>
      </c>
      <c r="I38" s="14" t="s">
        <v>17</v>
      </c>
      <c r="J38" s="16" t="str">
        <f>A38</f>
        <v>OP</v>
      </c>
    </row>
    <row r="39" spans="1:10" ht="13.5">
      <c r="A39" s="14" t="s">
        <v>33</v>
      </c>
      <c r="B39" s="189"/>
      <c r="C39" s="11">
        <f>IF(B39=0,"",VLOOKUP(B39,エントリー!$A$3:$D$374,4,0))</f>
      </c>
      <c r="D39" s="75">
        <f>VLOOKUP(C39,'第4区'!$C$3:$E$39,3,0)</f>
        <v>0</v>
      </c>
      <c r="E39" s="35"/>
      <c r="F39" s="22">
        <f>IF(B39=0,"",VLOOKUP(B39,エントリー!$A$3:$D$374,2,0))</f>
      </c>
      <c r="G39" s="22">
        <f>IF(B39=0,"",VLOOKUP(B39,エントリー!$A$3:$D$374,3,0))</f>
      </c>
      <c r="H39" s="35">
        <f>E39-D39</f>
        <v>0</v>
      </c>
      <c r="I39" s="14" t="s">
        <v>17</v>
      </c>
      <c r="J39" s="16" t="str">
        <f>A39</f>
        <v>OP</v>
      </c>
    </row>
  </sheetData>
  <sheetProtection/>
  <mergeCells count="1">
    <mergeCell ref="A1:I1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scale="97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="60" zoomScaleNormal="80" zoomScalePageLayoutView="0" workbookViewId="0" topLeftCell="A1">
      <selection activeCell="A1" sqref="A1:I37"/>
    </sheetView>
  </sheetViews>
  <sheetFormatPr defaultColWidth="9.00390625" defaultRowHeight="13.5"/>
  <cols>
    <col min="1" max="1" width="9.125" style="0" bestFit="1" customWidth="1"/>
    <col min="2" max="2" width="9.00390625" style="56" customWidth="1"/>
    <col min="3" max="3" width="15.625" style="0" customWidth="1"/>
    <col min="4" max="4" width="9.75390625" style="0" bestFit="1" customWidth="1"/>
    <col min="5" max="5" width="13.25390625" style="0" customWidth="1"/>
    <col min="6" max="6" width="13.875" style="0" bestFit="1" customWidth="1"/>
    <col min="7" max="7" width="9.125" style="0" bestFit="1" customWidth="1"/>
    <col min="8" max="8" width="9.75390625" style="0" bestFit="1" customWidth="1"/>
    <col min="9" max="9" width="9.125" style="0" bestFit="1" customWidth="1"/>
    <col min="10" max="10" width="9.125" style="56" bestFit="1" customWidth="1"/>
  </cols>
  <sheetData>
    <row r="1" spans="1:10" ht="26.25" customHeight="1">
      <c r="A1" s="247" t="s">
        <v>40</v>
      </c>
      <c r="B1" s="247"/>
      <c r="C1" s="247"/>
      <c r="D1" s="247"/>
      <c r="E1" s="247"/>
      <c r="F1" s="247"/>
      <c r="G1" s="247"/>
      <c r="H1" s="247"/>
      <c r="I1" s="247"/>
      <c r="J1" s="16"/>
    </row>
    <row r="2" spans="1:10" ht="13.5">
      <c r="A2" s="14" t="s">
        <v>9</v>
      </c>
      <c r="B2" s="14"/>
      <c r="C2" s="14" t="s">
        <v>10</v>
      </c>
      <c r="D2" s="14" t="s">
        <v>15</v>
      </c>
      <c r="E2" s="14" t="s">
        <v>16</v>
      </c>
      <c r="F2" s="14" t="s">
        <v>11</v>
      </c>
      <c r="G2" s="14" t="s">
        <v>12</v>
      </c>
      <c r="H2" s="14" t="s">
        <v>13</v>
      </c>
      <c r="I2" s="14" t="s">
        <v>14</v>
      </c>
      <c r="J2" s="16"/>
    </row>
    <row r="3" spans="1:10" s="327" customFormat="1" ht="13.5">
      <c r="A3" s="299">
        <f>RANK(E3,$E$3:$E$19,1)</f>
        <v>12</v>
      </c>
      <c r="B3" s="300" t="s">
        <v>678</v>
      </c>
      <c r="C3" s="301" t="str">
        <f>IF(B3=0,"",VLOOKUP(B3,エントリー!$A$3:$D$374,4,0))</f>
        <v>茨城大</v>
      </c>
      <c r="D3" s="302">
        <f>VLOOKUP(C3,'第5区'!$C$3:$E$39,3,0)</f>
        <v>0.07024305555555556</v>
      </c>
      <c r="E3" s="303">
        <v>0.08818287037037037</v>
      </c>
      <c r="F3" s="299" t="str">
        <f>IF(B3=0,"",VLOOKUP(B3,エントリー!$A$3:$D$374,2,0))</f>
        <v>富井　一仁</v>
      </c>
      <c r="G3" s="299">
        <f>IF(B3=0,"",VLOOKUP(B3,エントリー!$A$3:$D$374,3,0))</f>
        <v>3</v>
      </c>
      <c r="H3" s="303">
        <f>E3-D3</f>
        <v>0.01793981481481481</v>
      </c>
      <c r="I3" s="299">
        <f aca="true" t="shared" si="0" ref="I3:I19">RANK(H3,$H$3:$H$19,1)</f>
        <v>14</v>
      </c>
      <c r="J3" s="304">
        <f>A3</f>
        <v>12</v>
      </c>
    </row>
    <row r="4" spans="1:10" s="327" customFormat="1" ht="13.5">
      <c r="A4" s="299">
        <f aca="true" t="shared" si="1" ref="A4:A19">RANK(E4,$E$3:$E$19,1)</f>
        <v>15</v>
      </c>
      <c r="B4" s="300" t="s">
        <v>679</v>
      </c>
      <c r="C4" s="301" t="str">
        <f>IF(B4=0,"",VLOOKUP(B4,エントリー!$A$3:$D$374,4,0))</f>
        <v>宇大</v>
      </c>
      <c r="D4" s="302">
        <f>VLOOKUP(C4,'第5区'!$C$3:$E$39,3,0)</f>
        <v>0.0725925925925926</v>
      </c>
      <c r="E4" s="303">
        <v>0.09046296296296297</v>
      </c>
      <c r="F4" s="299" t="str">
        <f>IF(B4=0,"",VLOOKUP(B4,エントリー!$A$3:$D$374,2,0))</f>
        <v>林　勲平</v>
      </c>
      <c r="G4" s="299">
        <f>IF(B4=0,"",VLOOKUP(B4,エントリー!$A$3:$D$374,3,0))</f>
        <v>1</v>
      </c>
      <c r="H4" s="303">
        <f aca="true" t="shared" si="2" ref="H4:H24">E4-D4</f>
        <v>0.01787037037037037</v>
      </c>
      <c r="I4" s="299">
        <f t="shared" si="0"/>
        <v>11</v>
      </c>
      <c r="J4" s="304">
        <f>A4</f>
        <v>15</v>
      </c>
    </row>
    <row r="5" spans="1:10" s="327" customFormat="1" ht="13.5">
      <c r="A5" s="299">
        <f t="shared" si="1"/>
        <v>16</v>
      </c>
      <c r="B5" s="300" t="s">
        <v>681</v>
      </c>
      <c r="C5" s="301" t="str">
        <f>IF(B5=0,"",VLOOKUP(B5,エントリー!$A$3:$D$374,4,0))</f>
        <v>群馬大</v>
      </c>
      <c r="D5" s="302">
        <f>VLOOKUP(C5,'第5区'!$C$3:$E$39,3,0)</f>
        <v>0.07592592592592594</v>
      </c>
      <c r="E5" s="303">
        <v>0.09379629629629631</v>
      </c>
      <c r="F5" s="299" t="str">
        <f>IF(B5=0,"",VLOOKUP(B5,エントリー!$A$3:$D$374,2,0))</f>
        <v>小倉　庸輔</v>
      </c>
      <c r="G5" s="299">
        <f>IF(B5=0,"",VLOOKUP(B5,エントリー!$A$3:$D$374,3,0))</f>
        <v>3</v>
      </c>
      <c r="H5" s="303">
        <f t="shared" si="2"/>
        <v>0.01787037037037037</v>
      </c>
      <c r="I5" s="299">
        <f t="shared" si="0"/>
        <v>11</v>
      </c>
      <c r="J5" s="304">
        <f aca="true" t="shared" si="3" ref="J5:J24">A5</f>
        <v>16</v>
      </c>
    </row>
    <row r="6" spans="1:10" s="327" customFormat="1" ht="13.5">
      <c r="A6" s="299">
        <f t="shared" si="1"/>
        <v>13</v>
      </c>
      <c r="B6" s="300" t="s">
        <v>683</v>
      </c>
      <c r="C6" s="301" t="str">
        <f>IF(B6=0,"",VLOOKUP(B6,エントリー!$A$3:$D$374,4,0))</f>
        <v>埼玉大</v>
      </c>
      <c r="D6" s="302">
        <f>VLOOKUP(C6,'第5区'!$C$3:$E$39,3,0)</f>
        <v>0.0712037037037037</v>
      </c>
      <c r="E6" s="303">
        <v>0.08875</v>
      </c>
      <c r="F6" s="299" t="str">
        <f>IF(B6=0,"",VLOOKUP(B6,エントリー!$A$3:$D$374,2,0))</f>
        <v>星　雄介</v>
      </c>
      <c r="G6" s="299">
        <f>IF(B6=0,"",VLOOKUP(B6,エントリー!$A$3:$D$374,3,0))</f>
        <v>4</v>
      </c>
      <c r="H6" s="303">
        <f t="shared" si="2"/>
        <v>0.017546296296296296</v>
      </c>
      <c r="I6" s="299">
        <f t="shared" si="0"/>
        <v>10</v>
      </c>
      <c r="J6" s="304">
        <f t="shared" si="3"/>
        <v>13</v>
      </c>
    </row>
    <row r="7" spans="1:10" s="327" customFormat="1" ht="13.5">
      <c r="A7" s="299">
        <f t="shared" si="1"/>
        <v>7</v>
      </c>
      <c r="B7" s="300" t="s">
        <v>685</v>
      </c>
      <c r="C7" s="301" t="str">
        <f>IF(B7=0,"",VLOOKUP(B7,エントリー!$A$3:$D$374,4,0))</f>
        <v>首都大</v>
      </c>
      <c r="D7" s="302">
        <f>VLOOKUP(C7,'第5区'!$C$3:$E$39,3,0)</f>
        <v>0.06896990740740741</v>
      </c>
      <c r="E7" s="303">
        <v>0.08685185185185185</v>
      </c>
      <c r="F7" s="299" t="str">
        <f>IF(B7=0,"",VLOOKUP(B7,エントリー!$A$3:$D$374,2,0))</f>
        <v>高野　遼</v>
      </c>
      <c r="G7" s="299">
        <f>IF(B7=0,"",VLOOKUP(B7,エントリー!$A$3:$D$374,3,0))</f>
        <v>1</v>
      </c>
      <c r="H7" s="303">
        <f t="shared" si="2"/>
        <v>0.017881944444444436</v>
      </c>
      <c r="I7" s="299">
        <f t="shared" si="0"/>
        <v>13</v>
      </c>
      <c r="J7" s="304">
        <f t="shared" si="3"/>
        <v>7</v>
      </c>
    </row>
    <row r="8" spans="1:10" s="327" customFormat="1" ht="13.5">
      <c r="A8" s="299">
        <f t="shared" si="1"/>
        <v>5</v>
      </c>
      <c r="B8" s="300" t="s">
        <v>687</v>
      </c>
      <c r="C8" s="301" t="str">
        <f>IF(B8=0,"",VLOOKUP(B8,エントリー!$A$3:$D$374,4,0))</f>
        <v>信州大</v>
      </c>
      <c r="D8" s="302">
        <f>VLOOKUP(C8,'第5区'!$C$3:$E$39,3,0)</f>
        <v>0.06844907407407408</v>
      </c>
      <c r="E8" s="303">
        <v>0.085625</v>
      </c>
      <c r="F8" s="299" t="str">
        <f>IF(B8=0,"",VLOOKUP(B8,エントリー!$A$3:$D$374,2,0))</f>
        <v>清水  文人</v>
      </c>
      <c r="G8" s="299">
        <f>IF(B8=0,"",VLOOKUP(B8,エントリー!$A$3:$D$374,3,0))</f>
        <v>3</v>
      </c>
      <c r="H8" s="303">
        <f t="shared" si="2"/>
        <v>0.017175925925925928</v>
      </c>
      <c r="I8" s="299">
        <f t="shared" si="0"/>
        <v>6</v>
      </c>
      <c r="J8" s="304">
        <f t="shared" si="3"/>
        <v>5</v>
      </c>
    </row>
    <row r="9" spans="1:10" s="327" customFormat="1" ht="13.5">
      <c r="A9" s="299">
        <f t="shared" si="1"/>
        <v>10</v>
      </c>
      <c r="B9" s="300" t="s">
        <v>689</v>
      </c>
      <c r="C9" s="301" t="str">
        <f>IF(B9=0,"",VLOOKUP(B9,エントリー!$A$3:$D$374,4,0))</f>
        <v>高経大</v>
      </c>
      <c r="D9" s="302">
        <f>VLOOKUP(C9,'第5区'!$C$3:$E$39,3,0)</f>
        <v>0.0707175925925926</v>
      </c>
      <c r="E9" s="303">
        <v>0.08760416666666666</v>
      </c>
      <c r="F9" s="299" t="str">
        <f>IF(B9=0,"",VLOOKUP(B9,エントリー!$A$3:$D$374,2,0))</f>
        <v>加藤　雄太</v>
      </c>
      <c r="G9" s="299">
        <f>IF(B9=0,"",VLOOKUP(B9,エントリー!$A$3:$D$374,3,0))</f>
        <v>4</v>
      </c>
      <c r="H9" s="303">
        <f t="shared" si="2"/>
        <v>0.016886574074074068</v>
      </c>
      <c r="I9" s="299">
        <f t="shared" si="0"/>
        <v>4</v>
      </c>
      <c r="J9" s="304">
        <f t="shared" si="3"/>
        <v>10</v>
      </c>
    </row>
    <row r="10" spans="1:10" s="327" customFormat="1" ht="13.5">
      <c r="A10" s="299">
        <f t="shared" si="1"/>
        <v>8</v>
      </c>
      <c r="B10" s="300" t="s">
        <v>691</v>
      </c>
      <c r="C10" s="301" t="str">
        <f>IF(B10=0,"",VLOOKUP(B10,エントリー!$A$3:$D$374,4,0))</f>
        <v>千葉大</v>
      </c>
      <c r="D10" s="302">
        <f>VLOOKUP(C10,'第5区'!$C$3:$E$39,3,0)</f>
        <v>0.06962962962962964</v>
      </c>
      <c r="E10" s="303">
        <v>0.08696759259259258</v>
      </c>
      <c r="F10" s="299" t="str">
        <f>IF(B10=0,"",VLOOKUP(B10,エントリー!$A$3:$D$374,2,0))</f>
        <v>渡辺　堅斗</v>
      </c>
      <c r="G10" s="299">
        <f>IF(B10=0,"",VLOOKUP(B10,エントリー!$A$3:$D$374,3,0))</f>
        <v>1</v>
      </c>
      <c r="H10" s="303">
        <f t="shared" si="2"/>
        <v>0.017337962962962944</v>
      </c>
      <c r="I10" s="299">
        <f t="shared" si="0"/>
        <v>8</v>
      </c>
      <c r="J10" s="304">
        <f t="shared" si="3"/>
        <v>8</v>
      </c>
    </row>
    <row r="11" spans="1:10" s="327" customFormat="1" ht="13.5">
      <c r="A11" s="299" t="e">
        <f t="shared" si="1"/>
        <v>#N/A</v>
      </c>
      <c r="B11" s="300" t="s">
        <v>693</v>
      </c>
      <c r="C11" s="306" t="str">
        <f>IF(B11=0,"",VLOOKUP(B11,エントリー!$A$3:$D$374,4,0))</f>
        <v>電通大</v>
      </c>
      <c r="D11" s="302">
        <f>VLOOKUP(C11,'第5区'!$C$3:$E$39,3,0)</f>
        <v>0</v>
      </c>
      <c r="E11" s="303"/>
      <c r="F11" s="299" t="str">
        <f>IF(B11=0,"",VLOOKUP(B11,エントリー!$A$3:$D$374,2,0))</f>
        <v>西　紘史</v>
      </c>
      <c r="G11" s="299">
        <f>IF(B11=0,"",VLOOKUP(B11,エントリー!$A$3:$D$374,3,0))</f>
        <v>1</v>
      </c>
      <c r="H11" s="303"/>
      <c r="I11" s="299" t="e">
        <f t="shared" si="0"/>
        <v>#N/A</v>
      </c>
      <c r="J11" s="304" t="e">
        <f t="shared" si="3"/>
        <v>#N/A</v>
      </c>
    </row>
    <row r="12" spans="1:10" s="327" customFormat="1" ht="13.5">
      <c r="A12" s="299">
        <f t="shared" si="1"/>
        <v>14</v>
      </c>
      <c r="B12" s="300" t="s">
        <v>695</v>
      </c>
      <c r="C12" s="301" t="str">
        <f>IF(B12=0,"",VLOOKUP(B12,エントリー!$A$3:$D$374,4,0))</f>
        <v>東外大</v>
      </c>
      <c r="D12" s="302">
        <f>VLOOKUP(C12,'第5区'!$C$3:$E$39,3,0)</f>
        <v>0.0709837962962963</v>
      </c>
      <c r="E12" s="303">
        <v>0.08892361111111112</v>
      </c>
      <c r="F12" s="299" t="str">
        <f>IF(B12=0,"",VLOOKUP(B12,エントリー!$A$3:$D$374,2,0))</f>
        <v>伊藤　翔紀</v>
      </c>
      <c r="G12" s="299">
        <f>IF(B12=0,"",VLOOKUP(B12,エントリー!$A$3:$D$374,3,0))</f>
        <v>4</v>
      </c>
      <c r="H12" s="303">
        <f t="shared" si="2"/>
        <v>0.017939814814814825</v>
      </c>
      <c r="I12" s="299">
        <f t="shared" si="0"/>
        <v>15</v>
      </c>
      <c r="J12" s="304">
        <f t="shared" si="3"/>
        <v>14</v>
      </c>
    </row>
    <row r="13" spans="1:10" s="327" customFormat="1" ht="13.5">
      <c r="A13" s="299">
        <f t="shared" si="1"/>
        <v>1</v>
      </c>
      <c r="B13" s="300" t="s">
        <v>697</v>
      </c>
      <c r="C13" s="301" t="str">
        <f>IF(B13=0,"",VLOOKUP(B13,エントリー!$A$3:$D$374,4,0))</f>
        <v>東学大</v>
      </c>
      <c r="D13" s="302">
        <f>VLOOKUP(C13,'第5区'!$C$3:$E$39,3,0)</f>
        <v>0.0663773148148148</v>
      </c>
      <c r="E13" s="303">
        <v>0.0827662037037037</v>
      </c>
      <c r="F13" s="299" t="str">
        <f>IF(B13=0,"",VLOOKUP(B13,エントリー!$A$3:$D$374,2,0))</f>
        <v>福井　雅俊</v>
      </c>
      <c r="G13" s="299">
        <f>IF(B13=0,"",VLOOKUP(B13,エントリー!$A$3:$D$374,3,0))</f>
        <v>3</v>
      </c>
      <c r="H13" s="303">
        <f t="shared" si="2"/>
        <v>0.016388888888888897</v>
      </c>
      <c r="I13" s="299">
        <f t="shared" si="0"/>
        <v>1</v>
      </c>
      <c r="J13" s="304">
        <f t="shared" si="3"/>
        <v>1</v>
      </c>
    </row>
    <row r="14" spans="1:10" s="327" customFormat="1" ht="13.5">
      <c r="A14" s="299">
        <f t="shared" si="1"/>
        <v>6</v>
      </c>
      <c r="B14" s="300" t="s">
        <v>699</v>
      </c>
      <c r="C14" s="301" t="str">
        <f>IF(B14=0,"",VLOOKUP(B14,エントリー!$A$3:$D$374,4,0))</f>
        <v>東工大</v>
      </c>
      <c r="D14" s="302">
        <f>VLOOKUP(C14,'第5区'!$C$3:$E$39,3,0)</f>
        <v>0.06885416666666666</v>
      </c>
      <c r="E14" s="303">
        <v>0.08603009259259259</v>
      </c>
      <c r="F14" s="299" t="str">
        <f>IF(B14=0,"",VLOOKUP(B14,エントリー!$A$3:$D$374,2,0))</f>
        <v>宮崎　晃年</v>
      </c>
      <c r="G14" s="299">
        <f>IF(B14=0,"",VLOOKUP(B14,エントリー!$A$3:$D$374,3,0))</f>
        <v>3</v>
      </c>
      <c r="H14" s="303">
        <f t="shared" si="2"/>
        <v>0.017175925925925928</v>
      </c>
      <c r="I14" s="299">
        <f t="shared" si="0"/>
        <v>6</v>
      </c>
      <c r="J14" s="304">
        <f t="shared" si="3"/>
        <v>6</v>
      </c>
    </row>
    <row r="15" spans="1:10" s="327" customFormat="1" ht="13.5">
      <c r="A15" s="299">
        <f t="shared" si="1"/>
        <v>3</v>
      </c>
      <c r="B15" s="300" t="s">
        <v>701</v>
      </c>
      <c r="C15" s="301" t="str">
        <f>IF(B15=0,"",VLOOKUP(B15,エントリー!$A$3:$D$374,4,0))</f>
        <v>東北大</v>
      </c>
      <c r="D15" s="302">
        <f>VLOOKUP(C15,'第5区'!$C$3:$E$39,3,0)</f>
        <v>0.06791666666666667</v>
      </c>
      <c r="E15" s="303">
        <v>0.085</v>
      </c>
      <c r="F15" s="299" t="str">
        <f>IF(B15=0,"",VLOOKUP(B15,エントリー!$A$3:$D$374,2,0))</f>
        <v>尾形　翔平</v>
      </c>
      <c r="G15" s="299">
        <f>IF(B15=0,"",VLOOKUP(B15,エントリー!$A$3:$D$374,3,0))</f>
        <v>3</v>
      </c>
      <c r="H15" s="303">
        <f t="shared" si="2"/>
        <v>0.01708333333333334</v>
      </c>
      <c r="I15" s="299">
        <f t="shared" si="0"/>
        <v>5</v>
      </c>
      <c r="J15" s="304">
        <f t="shared" si="3"/>
        <v>3</v>
      </c>
    </row>
    <row r="16" spans="1:10" s="327" customFormat="1" ht="13.5">
      <c r="A16" s="299">
        <f t="shared" si="1"/>
        <v>2</v>
      </c>
      <c r="B16" s="300" t="s">
        <v>703</v>
      </c>
      <c r="C16" s="301" t="str">
        <f>IF(B16=0,"",VLOOKUP(B16,エントリー!$A$3:$D$374,4,0))</f>
        <v>新潟大</v>
      </c>
      <c r="D16" s="302">
        <f>VLOOKUP(C16,'第5区'!$C$3:$E$39,3,0)</f>
        <v>0.06712962962962964</v>
      </c>
      <c r="E16" s="303">
        <v>0.08386574074074075</v>
      </c>
      <c r="F16" s="299" t="str">
        <f>IF(B16=0,"",VLOOKUP(B16,エントリー!$A$3:$D$374,2,0))</f>
        <v>稲毛　寛人</v>
      </c>
      <c r="G16" s="299">
        <f>IF(B16=0,"",VLOOKUP(B16,エントリー!$A$3:$D$374,3,0))</f>
        <v>4</v>
      </c>
      <c r="H16" s="303">
        <f t="shared" si="2"/>
        <v>0.01673611111111112</v>
      </c>
      <c r="I16" s="299">
        <f t="shared" si="0"/>
        <v>3</v>
      </c>
      <c r="J16" s="304">
        <f t="shared" si="3"/>
        <v>2</v>
      </c>
    </row>
    <row r="17" spans="1:10" s="327" customFormat="1" ht="13.5">
      <c r="A17" s="299">
        <f t="shared" si="1"/>
        <v>9</v>
      </c>
      <c r="B17" s="300" t="s">
        <v>705</v>
      </c>
      <c r="C17" s="301" t="str">
        <f>IF(B17=0,"",VLOOKUP(B17,エントリー!$A$3:$D$374,4,0))</f>
        <v>一橋大</v>
      </c>
      <c r="D17" s="302">
        <f>VLOOKUP(C17,'第5区'!$C$3:$E$39,3,0)</f>
        <v>0.0697337962962963</v>
      </c>
      <c r="E17" s="303">
        <v>0.08726851851851852</v>
      </c>
      <c r="F17" s="299" t="str">
        <f>IF(B17=0,"",VLOOKUP(B17,エントリー!$A$3:$D$374,2,0))</f>
        <v>石井　雄一</v>
      </c>
      <c r="G17" s="299">
        <f>IF(B17=0,"",VLOOKUP(B17,エントリー!$A$3:$D$374,3,0))</f>
        <v>2</v>
      </c>
      <c r="H17" s="303">
        <f t="shared" si="2"/>
        <v>0.01753472222222223</v>
      </c>
      <c r="I17" s="299">
        <f t="shared" si="0"/>
        <v>9</v>
      </c>
      <c r="J17" s="304">
        <f t="shared" si="3"/>
        <v>9</v>
      </c>
    </row>
    <row r="18" spans="1:10" s="327" customFormat="1" ht="13.5">
      <c r="A18" s="299">
        <f t="shared" si="1"/>
        <v>11</v>
      </c>
      <c r="B18" s="300" t="s">
        <v>707</v>
      </c>
      <c r="C18" s="301" t="str">
        <f>IF(B18=0,"",VLOOKUP(B18,エントリー!$A$3:$D$374,4,0))</f>
        <v>山梨大</v>
      </c>
      <c r="D18" s="302">
        <f>VLOOKUP(C18,'第5区'!$C$3:$E$39,3,0)</f>
        <v>0.06981481481481482</v>
      </c>
      <c r="E18" s="303">
        <v>0.08813657407407406</v>
      </c>
      <c r="F18" s="299" t="str">
        <f>IF(B18=0,"",VLOOKUP(B18,エントリー!$A$3:$D$374,2,0))</f>
        <v>原田　悠司</v>
      </c>
      <c r="G18" s="299">
        <f>IF(B18=0,"",VLOOKUP(B18,エントリー!$A$3:$D$374,3,0))</f>
        <v>3</v>
      </c>
      <c r="H18" s="303">
        <f t="shared" si="2"/>
        <v>0.018321759259259246</v>
      </c>
      <c r="I18" s="299">
        <f t="shared" si="0"/>
        <v>16</v>
      </c>
      <c r="J18" s="304">
        <f t="shared" si="3"/>
        <v>11</v>
      </c>
    </row>
    <row r="19" spans="1:10" s="327" customFormat="1" ht="13.5">
      <c r="A19" s="299">
        <f t="shared" si="1"/>
        <v>4</v>
      </c>
      <c r="B19" s="300" t="s">
        <v>709</v>
      </c>
      <c r="C19" s="301" t="str">
        <f>IF(B19=0,"",VLOOKUP(B19,エントリー!$A$3:$D$374,4,0))</f>
        <v>横国大</v>
      </c>
      <c r="D19" s="302">
        <f>VLOOKUP(C19,'第5区'!$C$3:$E$39,3,0)</f>
        <v>0.06861111111111111</v>
      </c>
      <c r="E19" s="303">
        <v>0.08525462962962964</v>
      </c>
      <c r="F19" s="299" t="str">
        <f>IF(B19=0,"",VLOOKUP(B19,エントリー!$A$3:$D$374,2,0))</f>
        <v>渡辺　貴之</v>
      </c>
      <c r="G19" s="299">
        <f>IF(B19=0,"",VLOOKUP(B19,エントリー!$A$3:$D$374,3,0))</f>
        <v>3</v>
      </c>
      <c r="H19" s="303">
        <f t="shared" si="2"/>
        <v>0.01664351851851853</v>
      </c>
      <c r="I19" s="299">
        <f t="shared" si="0"/>
        <v>2</v>
      </c>
      <c r="J19" s="304">
        <f t="shared" si="3"/>
        <v>4</v>
      </c>
    </row>
    <row r="20" spans="1:10" ht="13.5" customHeight="1">
      <c r="A20" s="14" t="s">
        <v>33</v>
      </c>
      <c r="B20" s="189" t="s">
        <v>710</v>
      </c>
      <c r="C20" s="11" t="str">
        <f>IF(B20=0,"",VLOOKUP(B20,エントリー!$A$3:$D$374,4,0))</f>
        <v>首都大Ａ</v>
      </c>
      <c r="D20" s="75">
        <f>VLOOKUP(C20,'第5区'!$C$3:$E$39,3,0)</f>
        <v>0.07366898148148149</v>
      </c>
      <c r="E20" s="18">
        <v>0.09414351851851853</v>
      </c>
      <c r="F20" s="14" t="str">
        <f>IF(B20=0,"",VLOOKUP(B20,エントリー!$A$3:$D$374,2,0))</f>
        <v>宮田　和舞</v>
      </c>
      <c r="G20" s="14">
        <f>IF(B20=0,"",VLOOKUP(B20,エントリー!$A$3:$D$374,3,0))</f>
        <v>1</v>
      </c>
      <c r="H20" s="18">
        <f t="shared" si="2"/>
        <v>0.02047453703703704</v>
      </c>
      <c r="I20" s="58" t="s">
        <v>17</v>
      </c>
      <c r="J20" s="59" t="str">
        <f t="shared" si="3"/>
        <v>OP</v>
      </c>
    </row>
    <row r="21" spans="1:10" ht="13.5" customHeight="1">
      <c r="A21" s="14" t="s">
        <v>33</v>
      </c>
      <c r="B21" s="189" t="s">
        <v>712</v>
      </c>
      <c r="C21" s="308" t="str">
        <f>IF(B21=0,"",VLOOKUP(B21,エントリー!$A$3:$D$374,4,0))</f>
        <v>首都大Ｂ</v>
      </c>
      <c r="D21" s="75">
        <f>VLOOKUP(C21,'第5区'!$C$3:$E$39,3,0)</f>
        <v>0</v>
      </c>
      <c r="E21" s="18"/>
      <c r="F21" s="14" t="str">
        <f>IF(B21=0,"",VLOOKUP(B21,エントリー!$A$3:$D$374,2,0))</f>
        <v>三輪田　知宏</v>
      </c>
      <c r="G21" s="14">
        <f>IF(B21=0,"",VLOOKUP(B21,エントリー!$A$3:$D$374,3,0))</f>
        <v>2</v>
      </c>
      <c r="H21" s="18">
        <f t="shared" si="2"/>
        <v>0</v>
      </c>
      <c r="I21" s="58" t="s">
        <v>17</v>
      </c>
      <c r="J21" s="59" t="str">
        <f t="shared" si="3"/>
        <v>OP</v>
      </c>
    </row>
    <row r="22" spans="1:10" ht="13.5" customHeight="1">
      <c r="A22" s="14" t="s">
        <v>33</v>
      </c>
      <c r="B22" s="189" t="s">
        <v>714</v>
      </c>
      <c r="C22" s="11" t="str">
        <f>IF(B22=0,"",VLOOKUP(B22,エントリー!$A$3:$D$374,4,0))</f>
        <v>信州大Ｂ</v>
      </c>
      <c r="D22" s="75">
        <f>VLOOKUP(C22,'第5区'!$C$3:$E$39,3,0)</f>
        <v>0.0731712962962963</v>
      </c>
      <c r="E22" s="18">
        <v>0.0910763888888889</v>
      </c>
      <c r="F22" s="14" t="str">
        <f>IF(B22=0,"",VLOOKUP(B22,エントリー!$A$3:$D$374,2,0))</f>
        <v>南部　恭佑</v>
      </c>
      <c r="G22" s="14">
        <f>IF(B22=0,"",VLOOKUP(B22,エントリー!$A$3:$D$374,3,0))</f>
        <v>2</v>
      </c>
      <c r="H22" s="18">
        <f t="shared" si="2"/>
        <v>0.017905092592592597</v>
      </c>
      <c r="I22" s="58" t="s">
        <v>17</v>
      </c>
      <c r="J22" s="59" t="str">
        <f t="shared" si="3"/>
        <v>OP</v>
      </c>
    </row>
    <row r="23" spans="1:10" ht="13.5">
      <c r="A23" s="14" t="s">
        <v>33</v>
      </c>
      <c r="B23" s="189" t="s">
        <v>716</v>
      </c>
      <c r="C23" s="11" t="str">
        <f>IF(B23=0,"",VLOOKUP(B23,エントリー!$A$3:$D$374,4,0))</f>
        <v>信州大Ｃ</v>
      </c>
      <c r="D23" s="75">
        <f>VLOOKUP(C23,'第5区'!$C$3:$E$39,3,0)</f>
        <v>0.07618055555555556</v>
      </c>
      <c r="E23" s="18">
        <v>0.0952662037037037</v>
      </c>
      <c r="F23" s="14" t="str">
        <f>IF(B23=0,"",VLOOKUP(B23,エントリー!$A$3:$D$374,2,0))</f>
        <v>柿澤　良昭</v>
      </c>
      <c r="G23" s="14">
        <f>IF(B23=0,"",VLOOKUP(B23,エントリー!$A$3:$D$374,3,0))</f>
        <v>1</v>
      </c>
      <c r="H23" s="18">
        <f t="shared" si="2"/>
        <v>0.019085648148148143</v>
      </c>
      <c r="I23" s="58" t="s">
        <v>17</v>
      </c>
      <c r="J23" s="59" t="str">
        <f t="shared" si="3"/>
        <v>OP</v>
      </c>
    </row>
    <row r="24" spans="1:13" ht="13.5">
      <c r="A24" s="14" t="s">
        <v>33</v>
      </c>
      <c r="B24" s="189" t="s">
        <v>718</v>
      </c>
      <c r="C24" s="11" t="str">
        <f>IF(B24=0,"",VLOOKUP(B24,エントリー!$A$3:$D$374,4,0))</f>
        <v>高経大Ａ</v>
      </c>
      <c r="D24" s="75">
        <f>VLOOKUP(C24,'第5区'!$C$3:$E$39,3,0)</f>
        <v>0.0734375</v>
      </c>
      <c r="E24" s="18">
        <v>0.09157407407407407</v>
      </c>
      <c r="F24" s="14" t="str">
        <f>IF(B24=0,"",VLOOKUP(B24,エントリー!$A$3:$D$374,2,0))</f>
        <v>高橋　凌</v>
      </c>
      <c r="G24" s="14">
        <f>IF(B24=0,"",VLOOKUP(B24,エントリー!$A$3:$D$374,3,0))</f>
        <v>2</v>
      </c>
      <c r="H24" s="18">
        <f t="shared" si="2"/>
        <v>0.01813657407407407</v>
      </c>
      <c r="I24" s="58" t="s">
        <v>17</v>
      </c>
      <c r="J24" s="59" t="str">
        <f t="shared" si="3"/>
        <v>OP</v>
      </c>
      <c r="M24" s="57"/>
    </row>
    <row r="25" spans="1:10" ht="13.5">
      <c r="A25" s="14" t="s">
        <v>33</v>
      </c>
      <c r="B25" s="189" t="s">
        <v>720</v>
      </c>
      <c r="C25" s="11" t="str">
        <f>IF(B25=0,"",VLOOKUP(B25,エントリー!$A$3:$D$374,4,0))</f>
        <v>高経大Ｂ</v>
      </c>
      <c r="D25" s="75">
        <f>VLOOKUP(C25,'第5区'!$C$3:$E$39,3,0)</f>
        <v>0.07773148148148147</v>
      </c>
      <c r="E25" s="18">
        <v>0.09670138888888889</v>
      </c>
      <c r="F25" s="14" t="str">
        <f>IF(B25=0,"",VLOOKUP(B25,エントリー!$A$3:$D$374,2,0))</f>
        <v>長谷川　季郎</v>
      </c>
      <c r="G25" s="14" t="str">
        <f>IF(B25=0,"",VLOOKUP(B25,エントリー!$A$3:$D$374,3,0))</f>
        <v>OB</v>
      </c>
      <c r="H25" s="18">
        <f aca="true" t="shared" si="4" ref="H25:H36">E25-D25</f>
        <v>0.01896990740740742</v>
      </c>
      <c r="I25" s="58" t="s">
        <v>17</v>
      </c>
      <c r="J25" s="59" t="str">
        <f aca="true" t="shared" si="5" ref="J25:J36">A25</f>
        <v>OP</v>
      </c>
    </row>
    <row r="26" spans="1:10" ht="13.5">
      <c r="A26" s="14" t="s">
        <v>33</v>
      </c>
      <c r="B26" s="189" t="s">
        <v>722</v>
      </c>
      <c r="C26" s="11" t="str">
        <f>IF(B26=0,"",VLOOKUP(B26,エントリー!$A$3:$D$374,4,0))</f>
        <v>千葉大Ｂ</v>
      </c>
      <c r="D26" s="75">
        <f>VLOOKUP(C26,'第5区'!$C$3:$E$39,3,0)</f>
        <v>0.07512731481481481</v>
      </c>
      <c r="E26" s="18">
        <v>0.09412037037037037</v>
      </c>
      <c r="F26" s="14" t="str">
        <f>IF(B26=0,"",VLOOKUP(B26,エントリー!$A$3:$D$374,2,0))</f>
        <v>高橋　翔</v>
      </c>
      <c r="G26" s="14">
        <f>IF(B26=0,"",VLOOKUP(B26,エントリー!$A$3:$D$374,3,0))</f>
        <v>3</v>
      </c>
      <c r="H26" s="18">
        <f t="shared" si="4"/>
        <v>0.018993055555555555</v>
      </c>
      <c r="I26" s="58" t="s">
        <v>17</v>
      </c>
      <c r="J26" s="59" t="str">
        <f t="shared" si="5"/>
        <v>OP</v>
      </c>
    </row>
    <row r="27" spans="1:10" ht="13.5">
      <c r="A27" s="14" t="s">
        <v>33</v>
      </c>
      <c r="B27" s="189" t="s">
        <v>724</v>
      </c>
      <c r="C27" s="11" t="str">
        <f>IF(B27=0,"",VLOOKUP(B27,エントリー!$A$3:$D$374,4,0))</f>
        <v>東外大ＯＰ</v>
      </c>
      <c r="D27" s="75">
        <f>VLOOKUP(C27,'第5区'!$C$3:$E$39,3,0)</f>
        <v>0.0777662037037037</v>
      </c>
      <c r="E27" s="18">
        <v>0.09681712962962963</v>
      </c>
      <c r="F27" s="14" t="str">
        <f>IF(B27=0,"",VLOOKUP(B27,エントリー!$A$3:$D$374,2,0))</f>
        <v>渡邉　洋司</v>
      </c>
      <c r="G27" s="14">
        <f>IF(B27=0,"",VLOOKUP(B27,エントリー!$A$3:$D$374,3,0))</f>
        <v>2</v>
      </c>
      <c r="H27" s="18">
        <f t="shared" si="4"/>
        <v>0.01905092592592593</v>
      </c>
      <c r="I27" s="58" t="s">
        <v>17</v>
      </c>
      <c r="J27" s="59" t="str">
        <f t="shared" si="5"/>
        <v>OP</v>
      </c>
    </row>
    <row r="28" spans="1:10" ht="13.5">
      <c r="A28" s="14" t="s">
        <v>33</v>
      </c>
      <c r="B28" s="189" t="s">
        <v>726</v>
      </c>
      <c r="C28" s="11" t="str">
        <f>IF(B28=0,"",VLOOKUP(B28,エントリー!$A$3:$D$374,4,0))</f>
        <v>東学大Ａ</v>
      </c>
      <c r="D28" s="75">
        <f>VLOOKUP(C28,'第5区'!$C$3:$E$39,3,0)</f>
        <v>0.06998842592592593</v>
      </c>
      <c r="E28" s="18">
        <v>0.08842592592592592</v>
      </c>
      <c r="F28" s="14" t="str">
        <f>IF(B28=0,"",VLOOKUP(B28,エントリー!$A$3:$D$374,2,0))</f>
        <v>村上　格</v>
      </c>
      <c r="G28" s="14">
        <f>IF(B28=0,"",VLOOKUP(B28,エントリー!$A$3:$D$374,3,0))</f>
        <v>4</v>
      </c>
      <c r="H28" s="18">
        <f t="shared" si="4"/>
        <v>0.018437499999999996</v>
      </c>
      <c r="I28" s="58" t="s">
        <v>17</v>
      </c>
      <c r="J28" s="59" t="str">
        <f t="shared" si="5"/>
        <v>OP</v>
      </c>
    </row>
    <row r="29" spans="1:10" ht="13.5" customHeight="1">
      <c r="A29" s="14" t="s">
        <v>33</v>
      </c>
      <c r="B29" s="189" t="s">
        <v>728</v>
      </c>
      <c r="C29" s="11" t="str">
        <f>IF(B29=0,"",VLOOKUP(B29,エントリー!$A$3:$D$374,4,0))</f>
        <v>東北大Ｂ</v>
      </c>
      <c r="D29" s="75">
        <f>VLOOKUP(C29,'第5区'!$C$3:$E$39,3,0)</f>
        <v>0.07041666666666667</v>
      </c>
      <c r="E29" s="18">
        <v>0.08842592592592592</v>
      </c>
      <c r="F29" s="14" t="str">
        <f>IF(B29=0,"",VLOOKUP(B29,エントリー!$A$3:$D$374,2,0))</f>
        <v>工藤　佑馬</v>
      </c>
      <c r="G29" s="14">
        <f>IF(B29=0,"",VLOOKUP(B29,エントリー!$A$3:$D$374,3,0))</f>
        <v>4</v>
      </c>
      <c r="H29" s="18">
        <f t="shared" si="4"/>
        <v>0.018009259259259253</v>
      </c>
      <c r="I29" s="58" t="s">
        <v>17</v>
      </c>
      <c r="J29" s="59" t="str">
        <f t="shared" si="5"/>
        <v>OP</v>
      </c>
    </row>
    <row r="30" spans="1:10" ht="13.5">
      <c r="A30" s="14" t="s">
        <v>33</v>
      </c>
      <c r="B30" s="189" t="s">
        <v>730</v>
      </c>
      <c r="C30" s="11" t="str">
        <f>IF(B30=0,"",VLOOKUP(B30,エントリー!$A$3:$D$374,4,0))</f>
        <v>東北大Ｃ</v>
      </c>
      <c r="D30" s="75">
        <f>VLOOKUP(C30,'第5区'!$C$3:$E$39,3,0)</f>
        <v>0.07229166666666666</v>
      </c>
      <c r="E30" s="18">
        <v>0.09181712962962962</v>
      </c>
      <c r="F30" s="14" t="str">
        <f>IF(B30=0,"",VLOOKUP(B30,エントリー!$A$3:$D$374,2,0))</f>
        <v>宝田　拓馬</v>
      </c>
      <c r="G30" s="14">
        <f>IF(B30=0,"",VLOOKUP(B30,エントリー!$A$3:$D$374,3,0))</f>
        <v>2</v>
      </c>
      <c r="H30" s="18">
        <f t="shared" si="4"/>
        <v>0.019525462962962967</v>
      </c>
      <c r="I30" s="58" t="s">
        <v>17</v>
      </c>
      <c r="J30" s="59" t="str">
        <f t="shared" si="5"/>
        <v>OP</v>
      </c>
    </row>
    <row r="31" spans="1:10" ht="13.5">
      <c r="A31" s="14" t="s">
        <v>33</v>
      </c>
      <c r="B31" s="189" t="s">
        <v>732</v>
      </c>
      <c r="C31" s="11" t="str">
        <f>IF(B31=0,"",VLOOKUP(B31,エントリー!$A$3:$D$374,4,0))</f>
        <v>新潟大Ｂ</v>
      </c>
      <c r="D31" s="75">
        <f>VLOOKUP(C31,'第5区'!$C$3:$E$39,3,0)</f>
        <v>0.07304398148148149</v>
      </c>
      <c r="E31" s="18">
        <v>0.09195601851851852</v>
      </c>
      <c r="F31" s="14" t="str">
        <f>IF(B31=0,"",VLOOKUP(B31,エントリー!$A$3:$D$374,2,0))</f>
        <v>常恒　洸太郎</v>
      </c>
      <c r="G31" s="14">
        <f>IF(B31=0,"",VLOOKUP(B31,エントリー!$A$3:$D$374,3,0))</f>
        <v>4</v>
      </c>
      <c r="H31" s="18">
        <f t="shared" si="4"/>
        <v>0.018912037037037033</v>
      </c>
      <c r="I31" s="58" t="s">
        <v>17</v>
      </c>
      <c r="J31" s="59" t="str">
        <f t="shared" si="5"/>
        <v>OP</v>
      </c>
    </row>
    <row r="32" spans="1:10" ht="13.5">
      <c r="A32" s="14" t="s">
        <v>33</v>
      </c>
      <c r="B32" s="189" t="s">
        <v>734</v>
      </c>
      <c r="C32" s="11" t="str">
        <f>IF(B32=0,"",VLOOKUP(B32,エントリー!$A$3:$D$374,4,0))</f>
        <v>新潟大Ｃ</v>
      </c>
      <c r="D32" s="75">
        <f>VLOOKUP(C32,'第5区'!$C$3:$E$39,3,0)</f>
        <v>0.0725</v>
      </c>
      <c r="E32" s="18">
        <v>0.09023148148148148</v>
      </c>
      <c r="F32" s="14" t="str">
        <f>IF(B32=0,"",VLOOKUP(B32,エントリー!$A$3:$D$374,2,0))</f>
        <v>樗澤　慎吾</v>
      </c>
      <c r="G32" s="14">
        <f>IF(B32=0,"",VLOOKUP(B32,エントリー!$A$3:$D$374,3,0))</f>
        <v>1</v>
      </c>
      <c r="H32" s="18">
        <f t="shared" si="4"/>
        <v>0.017731481481481487</v>
      </c>
      <c r="I32" s="58" t="s">
        <v>17</v>
      </c>
      <c r="J32" s="59" t="str">
        <f t="shared" si="5"/>
        <v>OP</v>
      </c>
    </row>
    <row r="33" spans="1:10" ht="13.5">
      <c r="A33" s="14" t="s">
        <v>33</v>
      </c>
      <c r="B33" s="189" t="s">
        <v>736</v>
      </c>
      <c r="C33" s="11" t="str">
        <f>IF(B33=0,"",VLOOKUP(B33,エントリー!$A$3:$D$374,4,0))</f>
        <v>新潟大Ｄ</v>
      </c>
      <c r="D33" s="75">
        <f>VLOOKUP(C33,'第5区'!$C$3:$E$39,3,0)</f>
        <v>0.07302083333333333</v>
      </c>
      <c r="E33" s="18">
        <v>0.09065972222222222</v>
      </c>
      <c r="F33" s="14" t="str">
        <f>IF(B33=0,"",VLOOKUP(B33,エントリー!$A$3:$D$374,2,0))</f>
        <v>森下　翔平</v>
      </c>
      <c r="G33" s="14">
        <f>IF(B33=0,"",VLOOKUP(B33,エントリー!$A$3:$D$374,3,0))</f>
        <v>4</v>
      </c>
      <c r="H33" s="18">
        <f t="shared" si="4"/>
        <v>0.0176388888888889</v>
      </c>
      <c r="I33" s="58" t="s">
        <v>17</v>
      </c>
      <c r="J33" s="59" t="str">
        <f t="shared" si="5"/>
        <v>OP</v>
      </c>
    </row>
    <row r="34" spans="1:10" ht="13.5">
      <c r="A34" s="14" t="s">
        <v>33</v>
      </c>
      <c r="B34" s="189" t="s">
        <v>738</v>
      </c>
      <c r="C34" s="308" t="str">
        <f>IF(B34=0,"",VLOOKUP(B34,エントリー!$A$3:$D$374,4,0))</f>
        <v>新潟大Ｅ</v>
      </c>
      <c r="D34" s="75">
        <f>VLOOKUP(C34,'第5区'!$C$3:$E$39,3,0)</f>
        <v>0</v>
      </c>
      <c r="E34" s="18"/>
      <c r="F34" s="14" t="str">
        <f>IF(B34=0,"",VLOOKUP(B34,エントリー!$A$3:$D$374,2,0))</f>
        <v>村井　駿平</v>
      </c>
      <c r="G34" s="14">
        <f>IF(B34=0,"",VLOOKUP(B34,エントリー!$A$3:$D$374,3,0))</f>
        <v>2</v>
      </c>
      <c r="H34" s="18">
        <f t="shared" si="4"/>
        <v>0</v>
      </c>
      <c r="I34" s="58" t="s">
        <v>17</v>
      </c>
      <c r="J34" s="59" t="str">
        <f t="shared" si="5"/>
        <v>OP</v>
      </c>
    </row>
    <row r="35" spans="1:10" ht="13.5">
      <c r="A35" s="14" t="s">
        <v>33</v>
      </c>
      <c r="B35" s="189" t="s">
        <v>740</v>
      </c>
      <c r="C35" s="11" t="str">
        <f>IF(B35=0,"",VLOOKUP(B35,エントリー!$A$3:$D$374,4,0))</f>
        <v>新潟大Ｆ</v>
      </c>
      <c r="D35" s="75">
        <f>VLOOKUP(C35,'第5区'!$C$3:$E$39,3,0)</f>
        <v>0.07305555555555555</v>
      </c>
      <c r="E35" s="18">
        <v>0.09253472222222221</v>
      </c>
      <c r="F35" s="14" t="str">
        <f>IF(B35=0,"",VLOOKUP(B35,エントリー!$A$3:$D$374,2,0))</f>
        <v>志藤　陽平</v>
      </c>
      <c r="G35" s="14">
        <f>IF(B35=0,"",VLOOKUP(B35,エントリー!$A$3:$D$374,3,0))</f>
        <v>4</v>
      </c>
      <c r="H35" s="18">
        <f t="shared" si="4"/>
        <v>0.01947916666666666</v>
      </c>
      <c r="I35" s="58" t="s">
        <v>17</v>
      </c>
      <c r="J35" s="59" t="str">
        <f t="shared" si="5"/>
        <v>OP</v>
      </c>
    </row>
    <row r="36" spans="1:10" ht="13.5">
      <c r="A36" s="14" t="s">
        <v>33</v>
      </c>
      <c r="B36" s="189" t="s">
        <v>742</v>
      </c>
      <c r="C36" s="11" t="str">
        <f>IF(B36=0,"",VLOOKUP(B36,エントリー!$A$3:$D$374,4,0))</f>
        <v>一橋大ＯＰ</v>
      </c>
      <c r="D36" s="75">
        <f>VLOOKUP(C36,'第5区'!$C$3:$E$39,3,0)</f>
        <v>0.08086805555555555</v>
      </c>
      <c r="E36" s="96">
        <v>0.1001851851851852</v>
      </c>
      <c r="F36" s="14" t="str">
        <f>IF(B36=0,"",VLOOKUP(B36,エントリー!$A$3:$D$374,2,0))</f>
        <v>岡田　卓郎</v>
      </c>
      <c r="G36" s="14">
        <f>IF(B36=0,"",VLOOKUP(B36,エントリー!$A$3:$D$374,3,0))</f>
        <v>1</v>
      </c>
      <c r="H36" s="18">
        <f t="shared" si="4"/>
        <v>0.019317129629629642</v>
      </c>
      <c r="I36" s="58" t="s">
        <v>17</v>
      </c>
      <c r="J36" s="59" t="str">
        <f t="shared" si="5"/>
        <v>OP</v>
      </c>
    </row>
    <row r="37" spans="1:10" ht="13.5">
      <c r="A37" s="14" t="s">
        <v>33</v>
      </c>
      <c r="B37" s="189" t="s">
        <v>744</v>
      </c>
      <c r="C37" s="11" t="str">
        <f>IF(B37=0,"",VLOOKUP(B37,エントリー!$A$3:$D$374,4,0))</f>
        <v>横国大Ｂ</v>
      </c>
      <c r="D37" s="75">
        <f>VLOOKUP(C37,'第5区'!$C$3:$E$39,3,0)</f>
        <v>0.07090277777777777</v>
      </c>
      <c r="E37" s="18">
        <v>0.08917824074074075</v>
      </c>
      <c r="F37" s="14" t="str">
        <f>IF(B37=0,"",VLOOKUP(B37,エントリー!$A$3:$D$374,2,0))</f>
        <v>吉原　圭亮</v>
      </c>
      <c r="G37" s="14">
        <f>IF(B37=0,"",VLOOKUP(B37,エントリー!$A$3:$D$374,3,0))</f>
        <v>3</v>
      </c>
      <c r="H37" s="18">
        <f>E37-D37</f>
        <v>0.01827546296296298</v>
      </c>
      <c r="I37" s="58" t="s">
        <v>17</v>
      </c>
      <c r="J37" s="59" t="str">
        <f>A37</f>
        <v>OP</v>
      </c>
    </row>
    <row r="38" spans="1:10" ht="13.5">
      <c r="A38" s="14" t="s">
        <v>33</v>
      </c>
      <c r="B38" s="184"/>
      <c r="C38" s="11">
        <f>IF(B38=0,"",VLOOKUP(B38,エントリー!$A$3:$D$374,4,0))</f>
      </c>
      <c r="D38" s="75">
        <f>VLOOKUP(C38,'第5区'!$C$3:$E$39,3,0)</f>
        <v>0</v>
      </c>
      <c r="E38" s="18"/>
      <c r="F38" s="14">
        <f>IF(B38=0,"",VLOOKUP(B38,エントリー!$A$3:$D$374,2,0))</f>
      </c>
      <c r="G38" s="14">
        <f>IF(B38=0,"",VLOOKUP(B38,エントリー!$A$3:$D$374,3,0))</f>
      </c>
      <c r="H38" s="18">
        <f>E38-D38</f>
        <v>0</v>
      </c>
      <c r="I38" s="58" t="s">
        <v>17</v>
      </c>
      <c r="J38" s="59" t="str">
        <f>A38</f>
        <v>OP</v>
      </c>
    </row>
    <row r="39" spans="1:10" ht="13.5">
      <c r="A39" s="14" t="s">
        <v>33</v>
      </c>
      <c r="B39" s="184"/>
      <c r="C39" s="11">
        <f>IF(B39=0,"",VLOOKUP(B39,エントリー!$A$3:$D$374,4,0))</f>
      </c>
      <c r="D39" s="75">
        <f>VLOOKUP(C39,'第5区'!$C$3:$E$39,3,0)</f>
        <v>0</v>
      </c>
      <c r="E39" s="18"/>
      <c r="F39" s="14">
        <f>IF(B39=0,"",VLOOKUP(B39,エントリー!$A$3:$D$374,2,0))</f>
      </c>
      <c r="G39" s="14">
        <f>IF(B39=0,"",VLOOKUP(B39,エントリー!$A$3:$D$374,3,0))</f>
      </c>
      <c r="H39" s="18">
        <f>E39-D39</f>
        <v>0</v>
      </c>
      <c r="I39" s="58" t="s">
        <v>17</v>
      </c>
      <c r="J39" s="59" t="str">
        <f>A39</f>
        <v>OP</v>
      </c>
    </row>
  </sheetData>
  <sheetProtection/>
  <mergeCells count="1">
    <mergeCell ref="A1:I1"/>
  </mergeCells>
  <printOptions/>
  <pageMargins left="0.787" right="0.787" top="0.984" bottom="0.984" header="0.512" footer="0.512"/>
  <pageSetup orientation="portrait" paperSize="9" scale="97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42"/>
  <sheetViews>
    <sheetView zoomScale="57" zoomScaleNormal="57" zoomScalePageLayoutView="0" workbookViewId="0" topLeftCell="A1">
      <selection activeCell="B37" sqref="B37:P37"/>
    </sheetView>
  </sheetViews>
  <sheetFormatPr defaultColWidth="9.00390625" defaultRowHeight="13.5"/>
  <cols>
    <col min="1" max="1" width="9.00390625" style="2" customWidth="1"/>
    <col min="2" max="3" width="11.00390625" style="2" customWidth="1"/>
    <col min="4" max="4" width="7.75390625" style="2" customWidth="1"/>
    <col min="5" max="5" width="19.125" style="2" customWidth="1"/>
    <col min="6" max="6" width="8.00390625" style="2" customWidth="1"/>
    <col min="7" max="7" width="19.125" style="2" customWidth="1"/>
    <col min="8" max="8" width="7.50390625" style="2" customWidth="1"/>
    <col min="9" max="9" width="19.125" style="2" customWidth="1"/>
    <col min="10" max="10" width="7.50390625" style="2" customWidth="1"/>
    <col min="11" max="11" width="19.125" style="2" customWidth="1"/>
    <col min="12" max="12" width="7.50390625" style="2" customWidth="1"/>
    <col min="13" max="13" width="19.125" style="2" customWidth="1"/>
    <col min="14" max="14" width="9.50390625" style="2" hidden="1" customWidth="1"/>
    <col min="15" max="15" width="7.50390625" style="2" customWidth="1"/>
    <col min="16" max="16" width="19.125" style="2" customWidth="1"/>
    <col min="17" max="16384" width="9.00390625" style="2" customWidth="1"/>
  </cols>
  <sheetData>
    <row r="1" spans="1:14" ht="27" customHeight="1">
      <c r="A1" s="264" t="s">
        <v>78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14" ht="22.5" customHeight="1">
      <c r="A2" s="265" t="s">
        <v>79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2:11" ht="13.5" customHeight="1" thickBot="1">
      <c r="B3" s="3"/>
      <c r="C3" s="3"/>
      <c r="D3" s="3"/>
      <c r="E3" s="4"/>
      <c r="F3" s="3"/>
      <c r="G3" s="4"/>
      <c r="H3" s="3"/>
      <c r="I3" s="4"/>
      <c r="J3" s="3"/>
      <c r="K3" s="4"/>
    </row>
    <row r="4" spans="1:16" ht="19.5" customHeight="1">
      <c r="A4" s="266" t="s">
        <v>37</v>
      </c>
      <c r="B4" s="7"/>
      <c r="C4" s="60" t="s">
        <v>1</v>
      </c>
      <c r="D4" s="268" t="s">
        <v>2</v>
      </c>
      <c r="E4" s="249"/>
      <c r="F4" s="248" t="s">
        <v>3</v>
      </c>
      <c r="G4" s="249"/>
      <c r="H4" s="248" t="s">
        <v>4</v>
      </c>
      <c r="I4" s="249"/>
      <c r="J4" s="248" t="s">
        <v>5</v>
      </c>
      <c r="K4" s="249"/>
      <c r="L4" s="248" t="s">
        <v>6</v>
      </c>
      <c r="M4" s="249"/>
      <c r="N4" s="62" t="s">
        <v>7</v>
      </c>
      <c r="O4" s="248" t="s">
        <v>41</v>
      </c>
      <c r="P4" s="252"/>
    </row>
    <row r="5" spans="1:16" ht="19.5" customHeight="1" thickBot="1">
      <c r="A5" s="267"/>
      <c r="B5" s="8" t="s">
        <v>8</v>
      </c>
      <c r="C5" s="9"/>
      <c r="D5" s="269"/>
      <c r="E5" s="251"/>
      <c r="F5" s="250"/>
      <c r="G5" s="251"/>
      <c r="H5" s="250"/>
      <c r="I5" s="251"/>
      <c r="J5" s="250"/>
      <c r="K5" s="251"/>
      <c r="L5" s="250"/>
      <c r="M5" s="251"/>
      <c r="N5" s="6"/>
      <c r="O5" s="250"/>
      <c r="P5" s="253"/>
    </row>
    <row r="6" spans="1:16" s="93" customFormat="1" ht="24" customHeight="1" thickBot="1" thickTop="1">
      <c r="A6" s="90">
        <v>1</v>
      </c>
      <c r="B6" s="258" t="str">
        <f>'第1区'!C3</f>
        <v>茨城大</v>
      </c>
      <c r="C6" s="259"/>
      <c r="D6" s="190" t="s">
        <v>325</v>
      </c>
      <c r="E6" s="91" t="str">
        <f>IF(D6=0,"",VLOOKUP(D6,エントリー!$A$3:$B$374,2,0))</f>
        <v>金田　祐輔</v>
      </c>
      <c r="F6" s="199" t="s">
        <v>395</v>
      </c>
      <c r="G6" s="91" t="str">
        <f>IF(F6=0,"",VLOOKUP(F6,エントリー!$A$3:$B$374,2,0))</f>
        <v>浅川　瞭</v>
      </c>
      <c r="H6" s="199" t="s">
        <v>473</v>
      </c>
      <c r="I6" s="91" t="str">
        <f>IF(H6=0,"",VLOOKUP(H6,エントリー!$A$3:$B$374,2,0))</f>
        <v>加藤　俊介</v>
      </c>
      <c r="J6" s="199" t="s">
        <v>543</v>
      </c>
      <c r="K6" s="91" t="str">
        <f>IF(J6=0,"",VLOOKUP(J6,エントリー!$A$3:$B$374,2,0))</f>
        <v>江口　遼</v>
      </c>
      <c r="L6" s="199" t="s">
        <v>609</v>
      </c>
      <c r="M6" s="91" t="str">
        <f>IF(L6=0,"",VLOOKUP(L6,エントリー!$A$3:$B$374,2,0))</f>
        <v>斎藤　圭介</v>
      </c>
      <c r="N6" s="91">
        <v>16</v>
      </c>
      <c r="O6" s="199" t="s">
        <v>677</v>
      </c>
      <c r="P6" s="92" t="str">
        <f>IF(O6=0,"",VLOOKUP(O6,エントリー!$A$3:$B$374,2,0))</f>
        <v>富井　一仁</v>
      </c>
    </row>
    <row r="7" spans="1:16" s="93" customFormat="1" ht="24" customHeight="1" thickBot="1" thickTop="1">
      <c r="A7" s="94">
        <v>2</v>
      </c>
      <c r="B7" s="258" t="str">
        <f>'第1区'!C4</f>
        <v>宇大</v>
      </c>
      <c r="C7" s="259"/>
      <c r="D7" s="190" t="s">
        <v>327</v>
      </c>
      <c r="E7" s="91" t="str">
        <f>IF(D7=0,"",VLOOKUP(D7,エントリー!$A$3:$B$374,2,0))</f>
        <v>郡司　康平</v>
      </c>
      <c r="F7" s="199" t="s">
        <v>397</v>
      </c>
      <c r="G7" s="91" t="str">
        <f>IF(F7=0,"",VLOOKUP(F7,エントリー!$A$3:$B$374,2,0))</f>
        <v>谷原　達也</v>
      </c>
      <c r="H7" s="199" t="s">
        <v>399</v>
      </c>
      <c r="I7" s="91" t="str">
        <f>IF(H7=0,"",VLOOKUP(H7,エントリー!$A$3:$B$374,2,0))</f>
        <v>堀子　晋作</v>
      </c>
      <c r="J7" s="199" t="s">
        <v>400</v>
      </c>
      <c r="K7" s="91" t="str">
        <f>IF(J7=0,"",VLOOKUP(J7,エントリー!$A$3:$B$374,2,0))</f>
        <v>大石　宇志</v>
      </c>
      <c r="L7" s="199" t="s">
        <v>401</v>
      </c>
      <c r="M7" s="91" t="str">
        <f>IF(L7=0,"",VLOOKUP(L7,エントリー!$A$3:$B$374,2,0))</f>
        <v>佐藤　直樹</v>
      </c>
      <c r="N7" s="91">
        <v>26</v>
      </c>
      <c r="O7" s="199" t="s">
        <v>402</v>
      </c>
      <c r="P7" s="92" t="str">
        <f>IF(O7=0,"",VLOOKUP(O7,エントリー!$A$3:$B$374,2,0))</f>
        <v>林　勲平</v>
      </c>
    </row>
    <row r="8" spans="1:16" s="93" customFormat="1" ht="24" customHeight="1" thickBot="1" thickTop="1">
      <c r="A8" s="94">
        <v>3</v>
      </c>
      <c r="B8" s="258" t="str">
        <f>'第1区'!C5</f>
        <v>群馬大</v>
      </c>
      <c r="C8" s="259"/>
      <c r="D8" s="190" t="s">
        <v>329</v>
      </c>
      <c r="E8" s="91" t="str">
        <f>IF(D8=0,"",VLOOKUP(D8,エントリー!$A$3:$B$374,2,0))</f>
        <v>荒木　啓至</v>
      </c>
      <c r="F8" s="199" t="s">
        <v>403</v>
      </c>
      <c r="G8" s="91" t="str">
        <f>IF(F8=0,"",VLOOKUP(F8,エントリー!$A$3:$B$374,2,0))</f>
        <v>須藤　昂平</v>
      </c>
      <c r="H8" s="199" t="s">
        <v>476</v>
      </c>
      <c r="I8" s="91" t="str">
        <f>IF(H8=0,"",VLOOKUP(H8,エントリー!$A$3:$B$374,2,0))</f>
        <v>谷　夏樹</v>
      </c>
      <c r="J8" s="199" t="s">
        <v>546</v>
      </c>
      <c r="K8" s="91" t="str">
        <f>IF(J8=0,"",VLOOKUP(J8,エントリー!$A$3:$B$374,2,0))</f>
        <v>関口　奨</v>
      </c>
      <c r="L8" s="199" t="s">
        <v>612</v>
      </c>
      <c r="M8" s="91" t="str">
        <f>IF(L8=0,"",VLOOKUP(L8,エントリー!$A$3:$B$374,2,0))</f>
        <v>五十嵐　崇之</v>
      </c>
      <c r="N8" s="91">
        <v>36</v>
      </c>
      <c r="O8" s="199" t="s">
        <v>680</v>
      </c>
      <c r="P8" s="92" t="str">
        <f>IF(O8=0,"",VLOOKUP(O8,エントリー!$A$3:$B$374,2,0))</f>
        <v>小倉　庸輔</v>
      </c>
    </row>
    <row r="9" spans="1:16" s="93" customFormat="1" ht="24" customHeight="1" thickBot="1" thickTop="1">
      <c r="A9" s="94">
        <v>4</v>
      </c>
      <c r="B9" s="258" t="str">
        <f>'第1区'!C6</f>
        <v>埼玉大</v>
      </c>
      <c r="C9" s="259"/>
      <c r="D9" s="190" t="s">
        <v>331</v>
      </c>
      <c r="E9" s="91" t="str">
        <f>IF(D9=0,"",VLOOKUP(D9,エントリー!$A$3:$B$374,2,0))</f>
        <v>稲葉　伸正</v>
      </c>
      <c r="F9" s="199" t="s">
        <v>405</v>
      </c>
      <c r="G9" s="91" t="str">
        <f>IF(F9=0,"",VLOOKUP(F9,エントリー!$A$3:$B$374,2,0))</f>
        <v>須田　純平</v>
      </c>
      <c r="H9" s="199" t="s">
        <v>478</v>
      </c>
      <c r="I9" s="91" t="str">
        <f>IF(H9=0,"",VLOOKUP(H9,エントリー!$A$3:$B$374,2,0))</f>
        <v>和田　恭平</v>
      </c>
      <c r="J9" s="199" t="s">
        <v>548</v>
      </c>
      <c r="K9" s="91" t="str">
        <f>IF(J9=0,"",VLOOKUP(J9,エントリー!$A$3:$B$374,2,0))</f>
        <v>早川　正也</v>
      </c>
      <c r="L9" s="199" t="s">
        <v>614</v>
      </c>
      <c r="M9" s="91" t="str">
        <f>IF(L9=0,"",VLOOKUP(L9,エントリー!$A$3:$B$374,2,0))</f>
        <v>深谷　心</v>
      </c>
      <c r="N9" s="91">
        <v>46</v>
      </c>
      <c r="O9" s="199" t="s">
        <v>682</v>
      </c>
      <c r="P9" s="92" t="str">
        <f>IF(O9=0,"",VLOOKUP(O9,エントリー!$A$3:$B$374,2,0))</f>
        <v>星　雄介</v>
      </c>
    </row>
    <row r="10" spans="1:16" s="93" customFormat="1" ht="24" customHeight="1" thickBot="1" thickTop="1">
      <c r="A10" s="95">
        <v>6</v>
      </c>
      <c r="B10" s="258" t="str">
        <f>'第1区'!C7</f>
        <v>首都大</v>
      </c>
      <c r="C10" s="259"/>
      <c r="D10" s="190" t="s">
        <v>333</v>
      </c>
      <c r="E10" s="91" t="str">
        <f>IF(D10=0,"",VLOOKUP(D10,エントリー!$A$3:$B$374,2,0))</f>
        <v>服部　俊</v>
      </c>
      <c r="F10" s="199" t="s">
        <v>407</v>
      </c>
      <c r="G10" s="91" t="str">
        <f>IF(F10=0,"",VLOOKUP(F10,エントリー!$A$3:$B$374,2,0))</f>
        <v>工藤　光</v>
      </c>
      <c r="H10" s="199" t="s">
        <v>480</v>
      </c>
      <c r="I10" s="91" t="str">
        <f>IF(H10=0,"",VLOOKUP(H10,エントリー!$A$3:$B$374,2,0))</f>
        <v>臼井　崇人</v>
      </c>
      <c r="J10" s="199" t="s">
        <v>550</v>
      </c>
      <c r="K10" s="91" t="str">
        <f>IF(J10=0,"",VLOOKUP(J10,エントリー!$A$3:$B$374,2,0))</f>
        <v>永井　史也</v>
      </c>
      <c r="L10" s="199" t="s">
        <v>616</v>
      </c>
      <c r="M10" s="91" t="str">
        <f>IF(L10=0,"",VLOOKUP(L10,エントリー!$A$3:$B$374,2,0))</f>
        <v>今井　明士</v>
      </c>
      <c r="N10" s="91">
        <v>56</v>
      </c>
      <c r="O10" s="199" t="s">
        <v>684</v>
      </c>
      <c r="P10" s="92" t="str">
        <f>IF(O10=0,"",VLOOKUP(O10,エントリー!$A$3:$B$374,2,0))</f>
        <v>高野　遼</v>
      </c>
    </row>
    <row r="11" spans="1:16" s="93" customFormat="1" ht="24" customHeight="1" thickBot="1" thickTop="1">
      <c r="A11" s="94">
        <v>7</v>
      </c>
      <c r="B11" s="258" t="str">
        <f>'第1区'!C8</f>
        <v>信州大</v>
      </c>
      <c r="C11" s="259"/>
      <c r="D11" s="190" t="s">
        <v>335</v>
      </c>
      <c r="E11" s="91" t="str">
        <f>IF(D11=0,"",VLOOKUP(D11,エントリー!$A$3:$B$374,2,0))</f>
        <v>大野  雄揮</v>
      </c>
      <c r="F11" s="199" t="s">
        <v>409</v>
      </c>
      <c r="G11" s="91" t="str">
        <f>IF(F11=0,"",VLOOKUP(F11,エントリー!$A$3:$B$374,2,0))</f>
        <v>山崎　隆司</v>
      </c>
      <c r="H11" s="199" t="s">
        <v>482</v>
      </c>
      <c r="I11" s="91" t="str">
        <f>IF(H11=0,"",VLOOKUP(H11,エントリー!$A$3:$B$374,2,0))</f>
        <v>小長谷  祥治</v>
      </c>
      <c r="J11" s="199" t="s">
        <v>552</v>
      </c>
      <c r="K11" s="91" t="str">
        <f>IF(J11=0,"",VLOOKUP(J11,エントリー!$A$3:$B$374,2,0))</f>
        <v>高木  孝亮</v>
      </c>
      <c r="L11" s="199" t="s">
        <v>618</v>
      </c>
      <c r="M11" s="91" t="str">
        <f>IF(L11=0,"",VLOOKUP(L11,エントリー!$A$3:$B$374,2,0))</f>
        <v>米山  祐貴</v>
      </c>
      <c r="N11" s="91">
        <v>66</v>
      </c>
      <c r="O11" s="199" t="s">
        <v>686</v>
      </c>
      <c r="P11" s="92" t="str">
        <f>IF(O11=0,"",VLOOKUP(O11,エントリー!$A$3:$B$374,2,0))</f>
        <v>清水  文人</v>
      </c>
    </row>
    <row r="12" spans="1:16" s="93" customFormat="1" ht="24" customHeight="1" thickBot="1" thickTop="1">
      <c r="A12" s="94">
        <v>8</v>
      </c>
      <c r="B12" s="258" t="str">
        <f>'第1区'!C9</f>
        <v>高経大</v>
      </c>
      <c r="C12" s="259"/>
      <c r="D12" s="190" t="s">
        <v>337</v>
      </c>
      <c r="E12" s="91" t="str">
        <f>IF(D12=0,"",VLOOKUP(D12,エントリー!$A$3:$B$374,2,0))</f>
        <v>川内　鴻輝</v>
      </c>
      <c r="F12" s="199" t="s">
        <v>411</v>
      </c>
      <c r="G12" s="91" t="str">
        <f>IF(F12=0,"",VLOOKUP(F12,エントリー!$A$3:$B$374,2,0))</f>
        <v>多田　幸広</v>
      </c>
      <c r="H12" s="199" t="s">
        <v>484</v>
      </c>
      <c r="I12" s="91" t="str">
        <f>IF(H12=0,"",VLOOKUP(H12,エントリー!$A$3:$B$374,2,0))</f>
        <v>深津　庸</v>
      </c>
      <c r="J12" s="199" t="s">
        <v>554</v>
      </c>
      <c r="K12" s="91" t="str">
        <f>IF(J12=0,"",VLOOKUP(J12,エントリー!$A$3:$B$374,2,0))</f>
        <v>澤口　光</v>
      </c>
      <c r="L12" s="199" t="s">
        <v>620</v>
      </c>
      <c r="M12" s="91" t="str">
        <f>IF(L12=0,"",VLOOKUP(L12,エントリー!$A$3:$B$374,2,0))</f>
        <v>星野　達彦</v>
      </c>
      <c r="N12" s="91">
        <v>76</v>
      </c>
      <c r="O12" s="199" t="s">
        <v>688</v>
      </c>
      <c r="P12" s="92" t="str">
        <f>IF(O12=0,"",VLOOKUP(O12,エントリー!$A$3:$B$374,2,0))</f>
        <v>加藤　雄太</v>
      </c>
    </row>
    <row r="13" spans="1:16" s="93" customFormat="1" ht="24" customHeight="1" thickBot="1" thickTop="1">
      <c r="A13" s="94">
        <v>9</v>
      </c>
      <c r="B13" s="258" t="str">
        <f>'第1区'!C10</f>
        <v>千葉大</v>
      </c>
      <c r="C13" s="259"/>
      <c r="D13" s="190" t="s">
        <v>339</v>
      </c>
      <c r="E13" s="91" t="str">
        <f>IF(D13=0,"",VLOOKUP(D13,エントリー!$A$3:$B$374,2,0))</f>
        <v>佐川　将暢</v>
      </c>
      <c r="F13" s="199" t="s">
        <v>413</v>
      </c>
      <c r="G13" s="91" t="str">
        <f>IF(F13=0,"",VLOOKUP(F13,エントリー!$A$3:$B$374,2,0))</f>
        <v>河合　勇樹</v>
      </c>
      <c r="H13" s="199" t="s">
        <v>486</v>
      </c>
      <c r="I13" s="91" t="str">
        <f>IF(H13=0,"",VLOOKUP(H13,エントリー!$A$3:$B$374,2,0))</f>
        <v>小野寺　道昭</v>
      </c>
      <c r="J13" s="199" t="s">
        <v>556</v>
      </c>
      <c r="K13" s="91" t="str">
        <f>IF(J13=0,"",VLOOKUP(J13,エントリー!$A$3:$B$374,2,0))</f>
        <v>前川　周</v>
      </c>
      <c r="L13" s="199" t="s">
        <v>622</v>
      </c>
      <c r="M13" s="91" t="str">
        <f>IF(L13=0,"",VLOOKUP(L13,エントリー!$A$3:$B$374,2,0))</f>
        <v>斎藤　悠真</v>
      </c>
      <c r="N13" s="91">
        <v>86</v>
      </c>
      <c r="O13" s="199" t="s">
        <v>690</v>
      </c>
      <c r="P13" s="92" t="str">
        <f>IF(O13=0,"",VLOOKUP(O13,エントリー!$A$3:$B$374,2,0))</f>
        <v>渡辺　堅斗</v>
      </c>
    </row>
    <row r="14" spans="1:16" s="93" customFormat="1" ht="24" customHeight="1" thickBot="1" thickTop="1">
      <c r="A14" s="94">
        <v>11</v>
      </c>
      <c r="B14" s="260" t="str">
        <f>'第1区'!C11</f>
        <v>電通大</v>
      </c>
      <c r="C14" s="261"/>
      <c r="D14" s="234" t="s">
        <v>341</v>
      </c>
      <c r="E14" s="235" t="str">
        <f>IF(D14=0,"",VLOOKUP(D14,エントリー!$A$3:$B$374,2,0))</f>
        <v>生田　晴己</v>
      </c>
      <c r="F14" s="236" t="s">
        <v>415</v>
      </c>
      <c r="G14" s="235" t="str">
        <f>IF(F14=0,"",VLOOKUP(F14,エントリー!$A$3:$B$374,2,0))</f>
        <v>布施　太章</v>
      </c>
      <c r="H14" s="236" t="s">
        <v>488</v>
      </c>
      <c r="I14" s="235" t="str">
        <f>IF(H14=0,"",VLOOKUP(H14,エントリー!$A$3:$B$374,2,0))</f>
        <v>栗田　崇平</v>
      </c>
      <c r="J14" s="236" t="s">
        <v>558</v>
      </c>
      <c r="K14" s="235" t="str">
        <f>IF(J14=0,"",VLOOKUP(J14,エントリー!$A$3:$B$374,2,0))</f>
        <v>吉田　周平</v>
      </c>
      <c r="L14" s="236" t="s">
        <v>624</v>
      </c>
      <c r="M14" s="235" t="str">
        <f>IF(L14=0,"",VLOOKUP(L14,エントリー!$A$3:$B$374,2,0))</f>
        <v>笹川　正人</v>
      </c>
      <c r="N14" s="235">
        <v>96</v>
      </c>
      <c r="O14" s="236" t="s">
        <v>692</v>
      </c>
      <c r="P14" s="237" t="str">
        <f>IF(O14=0,"",VLOOKUP(O14,エントリー!$A$3:$B$374,2,0))</f>
        <v>西　紘史</v>
      </c>
    </row>
    <row r="15" spans="1:16" s="93" customFormat="1" ht="24" customHeight="1" thickBot="1" thickTop="1">
      <c r="A15" s="95">
        <v>12</v>
      </c>
      <c r="B15" s="258" t="str">
        <f>'第1区'!C12</f>
        <v>東外大</v>
      </c>
      <c r="C15" s="259"/>
      <c r="D15" s="190" t="s">
        <v>343</v>
      </c>
      <c r="E15" s="91" t="str">
        <f>IF(D15=0,"",VLOOKUP(D15,エントリー!$A$3:$B$374,2,0))</f>
        <v>神田　浩輝</v>
      </c>
      <c r="F15" s="199" t="s">
        <v>417</v>
      </c>
      <c r="G15" s="91" t="str">
        <f>IF(F15=0,"",VLOOKUP(F15,エントリー!$A$3:$B$374,2,0))</f>
        <v>加藤　彰浩</v>
      </c>
      <c r="H15" s="199" t="s">
        <v>490</v>
      </c>
      <c r="I15" s="91" t="str">
        <f>IF(H15=0,"",VLOOKUP(H15,エントリー!$A$3:$B$374,2,0))</f>
        <v>高橋　健太郎</v>
      </c>
      <c r="J15" s="199" t="s">
        <v>560</v>
      </c>
      <c r="K15" s="91" t="str">
        <f>IF(J15=0,"",VLOOKUP(J15,エントリー!$A$3:$B$374,2,0))</f>
        <v>阿部　圭佑</v>
      </c>
      <c r="L15" s="199" t="s">
        <v>626</v>
      </c>
      <c r="M15" s="91" t="str">
        <f>IF(L15=0,"",VLOOKUP(L15,エントリー!$A$3:$B$374,2,0))</f>
        <v>島津　晃大</v>
      </c>
      <c r="N15" s="91">
        <v>106</v>
      </c>
      <c r="O15" s="199" t="s">
        <v>694</v>
      </c>
      <c r="P15" s="92" t="str">
        <f>IF(O15=0,"",VLOOKUP(O15,エントリー!$A$3:$B$374,2,0))</f>
        <v>伊藤　翔紀</v>
      </c>
    </row>
    <row r="16" spans="1:16" s="93" customFormat="1" ht="24" customHeight="1" thickBot="1" thickTop="1">
      <c r="A16" s="94">
        <v>13</v>
      </c>
      <c r="B16" s="258" t="str">
        <f>'第1区'!C13</f>
        <v>東学大</v>
      </c>
      <c r="C16" s="259"/>
      <c r="D16" s="190" t="s">
        <v>345</v>
      </c>
      <c r="E16" s="91" t="str">
        <f>IF(D16=0,"",VLOOKUP(D16,エントリー!$A$3:$B$374,2,0))</f>
        <v>斉藤　隼人</v>
      </c>
      <c r="F16" s="199" t="s">
        <v>419</v>
      </c>
      <c r="G16" s="91" t="str">
        <f>IF(F16=0,"",VLOOKUP(F16,エントリー!$A$3:$B$374,2,0))</f>
        <v>神田　朝日</v>
      </c>
      <c r="H16" s="199" t="s">
        <v>492</v>
      </c>
      <c r="I16" s="91" t="str">
        <f>IF(H16=0,"",VLOOKUP(H16,エントリー!$A$3:$B$374,2,0))</f>
        <v>牛越　晴生　</v>
      </c>
      <c r="J16" s="199" t="s">
        <v>562</v>
      </c>
      <c r="K16" s="91" t="str">
        <f>IF(J16=0,"",VLOOKUP(J16,エントリー!$A$3:$B$374,2,0))</f>
        <v>山口　貴史</v>
      </c>
      <c r="L16" s="199" t="s">
        <v>628</v>
      </c>
      <c r="M16" s="91" t="str">
        <f>IF(L16=0,"",VLOOKUP(L16,エントリー!$A$3:$B$374,2,0))</f>
        <v>石田　竜祐</v>
      </c>
      <c r="N16" s="91">
        <v>116</v>
      </c>
      <c r="O16" s="199" t="s">
        <v>696</v>
      </c>
      <c r="P16" s="92" t="str">
        <f>IF(O16=0,"",VLOOKUP(O16,エントリー!$A$3:$B$374,2,0))</f>
        <v>福井　雅俊</v>
      </c>
    </row>
    <row r="17" spans="1:16" s="93" customFormat="1" ht="24" customHeight="1" thickBot="1" thickTop="1">
      <c r="A17" s="94">
        <v>14</v>
      </c>
      <c r="B17" s="258" t="str">
        <f>'第1区'!C14</f>
        <v>東工大</v>
      </c>
      <c r="C17" s="259"/>
      <c r="D17" s="190" t="s">
        <v>347</v>
      </c>
      <c r="E17" s="91" t="str">
        <f>IF(D17=0,"",VLOOKUP(D17,エントリー!$A$3:$B$374,2,0))</f>
        <v>柴田　幸樹</v>
      </c>
      <c r="F17" s="199" t="s">
        <v>421</v>
      </c>
      <c r="G17" s="91" t="str">
        <f>IF(F17=0,"",VLOOKUP(F17,エントリー!$A$3:$B$374,2,0))</f>
        <v>笠原　慧</v>
      </c>
      <c r="H17" s="199" t="s">
        <v>494</v>
      </c>
      <c r="I17" s="91" t="str">
        <f>IF(H17=0,"",VLOOKUP(H17,エントリー!$A$3:$B$374,2,0))</f>
        <v>中西　如人</v>
      </c>
      <c r="J17" s="199" t="s">
        <v>564</v>
      </c>
      <c r="K17" s="91" t="str">
        <f>IF(J17=0,"",VLOOKUP(J17,エントリー!$A$3:$B$374,2,0))</f>
        <v>米谷　直樹</v>
      </c>
      <c r="L17" s="199" t="s">
        <v>630</v>
      </c>
      <c r="M17" s="91" t="str">
        <f>IF(L17=0,"",VLOOKUP(L17,エントリー!$A$3:$B$374,2,0))</f>
        <v>丸山　蒼太</v>
      </c>
      <c r="N17" s="91">
        <v>126</v>
      </c>
      <c r="O17" s="199" t="s">
        <v>698</v>
      </c>
      <c r="P17" s="92" t="str">
        <f>IF(O17=0,"",VLOOKUP(O17,エントリー!$A$3:$B$374,2,0))</f>
        <v>宮崎　晃年</v>
      </c>
    </row>
    <row r="18" spans="1:16" s="93" customFormat="1" ht="24" customHeight="1" thickBot="1" thickTop="1">
      <c r="A18" s="94">
        <v>15</v>
      </c>
      <c r="B18" s="258" t="str">
        <f>'第1区'!C15</f>
        <v>東北大</v>
      </c>
      <c r="C18" s="259"/>
      <c r="D18" s="190" t="s">
        <v>349</v>
      </c>
      <c r="E18" s="91" t="str">
        <f>IF(D18=0,"",VLOOKUP(D18,エントリー!$A$3:$B$374,2,0))</f>
        <v>菅野　均</v>
      </c>
      <c r="F18" s="199" t="s">
        <v>423</v>
      </c>
      <c r="G18" s="91" t="str">
        <f>IF(F18=0,"",VLOOKUP(F18,エントリー!$A$3:$B$374,2,0))</f>
        <v>三上　和樹</v>
      </c>
      <c r="H18" s="199" t="s">
        <v>496</v>
      </c>
      <c r="I18" s="91" t="str">
        <f>IF(H18=0,"",VLOOKUP(H18,エントリー!$A$3:$B$374,2,0))</f>
        <v>山本　悠平</v>
      </c>
      <c r="J18" s="199" t="s">
        <v>566</v>
      </c>
      <c r="K18" s="91" t="str">
        <f>IF(J18=0,"",VLOOKUP(J18,エントリー!$A$3:$B$374,2,0))</f>
        <v>石代　剛之</v>
      </c>
      <c r="L18" s="199" t="s">
        <v>632</v>
      </c>
      <c r="M18" s="91" t="str">
        <f>IF(L18=0,"",VLOOKUP(L18,エントリー!$A$3:$B$374,2,0))</f>
        <v>藤澤　萌人</v>
      </c>
      <c r="N18" s="91">
        <v>136</v>
      </c>
      <c r="O18" s="199" t="s">
        <v>700</v>
      </c>
      <c r="P18" s="92" t="str">
        <f>IF(O18=0,"",VLOOKUP(O18,エントリー!$A$3:$B$374,2,0))</f>
        <v>尾形　翔平</v>
      </c>
    </row>
    <row r="19" spans="1:16" s="93" customFormat="1" ht="24" customHeight="1" thickBot="1" thickTop="1">
      <c r="A19" s="94">
        <v>16</v>
      </c>
      <c r="B19" s="258" t="str">
        <f>'第1区'!C16</f>
        <v>新潟大</v>
      </c>
      <c r="C19" s="259"/>
      <c r="D19" s="190" t="s">
        <v>351</v>
      </c>
      <c r="E19" s="91" t="str">
        <f>IF(D19=0,"",VLOOKUP(D19,エントリー!$A$3:$B$374,2,0))</f>
        <v>住　柔</v>
      </c>
      <c r="F19" s="199" t="s">
        <v>425</v>
      </c>
      <c r="G19" s="91" t="str">
        <f>IF(F19=0,"",VLOOKUP(F19,エントリー!$A$3:$B$374,2,0))</f>
        <v>片野　匠</v>
      </c>
      <c r="H19" s="199" t="s">
        <v>498</v>
      </c>
      <c r="I19" s="91" t="str">
        <f>IF(H19=0,"",VLOOKUP(H19,エントリー!$A$3:$B$374,2,0))</f>
        <v>高橋　佑一郎</v>
      </c>
      <c r="J19" s="199" t="s">
        <v>568</v>
      </c>
      <c r="K19" s="91" t="str">
        <f>IF(J19=0,"",VLOOKUP(J19,エントリー!$A$3:$B$374,2,0))</f>
        <v>駒形　大樹</v>
      </c>
      <c r="L19" s="199" t="s">
        <v>634</v>
      </c>
      <c r="M19" s="91" t="str">
        <f>IF(L19=0,"",VLOOKUP(L19,エントリー!$A$3:$B$374,2,0))</f>
        <v>金澤　拓則</v>
      </c>
      <c r="N19" s="91">
        <v>146</v>
      </c>
      <c r="O19" s="199" t="s">
        <v>702</v>
      </c>
      <c r="P19" s="92" t="str">
        <f>IF(O19=0,"",VLOOKUP(O19,エントリー!$A$3:$B$374,2,0))</f>
        <v>稲毛　寛人</v>
      </c>
    </row>
    <row r="20" spans="1:16" s="93" customFormat="1" ht="24" customHeight="1" thickBot="1" thickTop="1">
      <c r="A20" s="95">
        <v>17</v>
      </c>
      <c r="B20" s="258" t="str">
        <f>'第1区'!C17</f>
        <v>一橋大</v>
      </c>
      <c r="C20" s="259"/>
      <c r="D20" s="190" t="s">
        <v>353</v>
      </c>
      <c r="E20" s="91" t="str">
        <f>IF(D20=0,"",VLOOKUP(D20,エントリー!$A$3:$B$374,2,0))</f>
        <v>庄子　将</v>
      </c>
      <c r="F20" s="199" t="s">
        <v>427</v>
      </c>
      <c r="G20" s="91" t="str">
        <f>IF(F20=0,"",VLOOKUP(F20,エントリー!$A$3:$B$374,2,0))</f>
        <v>斉藤　和輝</v>
      </c>
      <c r="H20" s="199" t="s">
        <v>500</v>
      </c>
      <c r="I20" s="91" t="str">
        <f>IF(H20=0,"",VLOOKUP(H20,エントリー!$A$3:$B$374,2,0))</f>
        <v>新庄　洋人</v>
      </c>
      <c r="J20" s="199" t="s">
        <v>570</v>
      </c>
      <c r="K20" s="91" t="str">
        <f>IF(J20=0,"",VLOOKUP(J20,エントリー!$A$3:$B$374,2,0))</f>
        <v>辻村　瞭太</v>
      </c>
      <c r="L20" s="199" t="s">
        <v>636</v>
      </c>
      <c r="M20" s="91" t="str">
        <f>IF(L20=0,"",VLOOKUP(L20,エントリー!$A$3:$B$374,2,0))</f>
        <v>庄司　頼太</v>
      </c>
      <c r="N20" s="91">
        <v>156</v>
      </c>
      <c r="O20" s="199" t="s">
        <v>704</v>
      </c>
      <c r="P20" s="92" t="str">
        <f>IF(O20=0,"",VLOOKUP(O20,エントリー!$A$3:$B$374,2,0))</f>
        <v>石井　雄一</v>
      </c>
    </row>
    <row r="21" spans="1:16" s="93" customFormat="1" ht="24" customHeight="1" thickBot="1" thickTop="1">
      <c r="A21" s="94">
        <v>20</v>
      </c>
      <c r="B21" s="258" t="str">
        <f>'第1区'!C18</f>
        <v>山梨大</v>
      </c>
      <c r="C21" s="259"/>
      <c r="D21" s="190" t="s">
        <v>355</v>
      </c>
      <c r="E21" s="91" t="str">
        <f>IF(D21=0,"",VLOOKUP(D21,エントリー!$A$3:$B$374,2,0))</f>
        <v>上條　俊之</v>
      </c>
      <c r="F21" s="199" t="s">
        <v>429</v>
      </c>
      <c r="G21" s="91" t="str">
        <f>IF(F21=0,"",VLOOKUP(F21,エントリー!$A$3:$B$374,2,0))</f>
        <v>星 智哉</v>
      </c>
      <c r="H21" s="199" t="s">
        <v>502</v>
      </c>
      <c r="I21" s="91" t="str">
        <f>IF(H21=0,"",VLOOKUP(H21,エントリー!$A$3:$B$374,2,0))</f>
        <v>田邉　献</v>
      </c>
      <c r="J21" s="199" t="s">
        <v>572</v>
      </c>
      <c r="K21" s="91" t="str">
        <f>IF(J21=0,"",VLOOKUP(J21,エントリー!$A$3:$B$374,2,0))</f>
        <v>鈴木　大輝</v>
      </c>
      <c r="L21" s="199" t="s">
        <v>638</v>
      </c>
      <c r="M21" s="91" t="str">
        <f>IF(L21=0,"",VLOOKUP(L21,エントリー!$A$3:$B$374,2,0))</f>
        <v>斉藤　佑輔</v>
      </c>
      <c r="N21" s="91">
        <v>166</v>
      </c>
      <c r="O21" s="199" t="s">
        <v>706</v>
      </c>
      <c r="P21" s="92" t="str">
        <f>IF(O21=0,"",VLOOKUP(O21,エントリー!$A$3:$B$374,2,0))</f>
        <v>原田　悠司</v>
      </c>
    </row>
    <row r="22" spans="1:16" s="93" customFormat="1" ht="24" customHeight="1" thickTop="1">
      <c r="A22" s="94">
        <v>22</v>
      </c>
      <c r="B22" s="258" t="str">
        <f>'第1区'!C19</f>
        <v>横国大</v>
      </c>
      <c r="C22" s="259"/>
      <c r="D22" s="190" t="s">
        <v>357</v>
      </c>
      <c r="E22" s="91" t="str">
        <f>IF(D22=0,"",VLOOKUP(D22,エントリー!$A$3:$B$374,2,0))</f>
        <v>藤本　雅史</v>
      </c>
      <c r="F22" s="199" t="s">
        <v>431</v>
      </c>
      <c r="G22" s="91" t="str">
        <f>IF(F22=0,"",VLOOKUP(F22,エントリー!$A$3:$B$374,2,0))</f>
        <v>竹下　雅之</v>
      </c>
      <c r="H22" s="199" t="s">
        <v>504</v>
      </c>
      <c r="I22" s="91" t="str">
        <f>IF(H22=0,"",VLOOKUP(H22,エントリー!$A$3:$B$374,2,0))</f>
        <v>大庭　大</v>
      </c>
      <c r="J22" s="199" t="s">
        <v>574</v>
      </c>
      <c r="K22" s="91" t="str">
        <f>IF(J22=0,"",VLOOKUP(J22,エントリー!$A$3:$B$374,2,0))</f>
        <v>杉山　健司</v>
      </c>
      <c r="L22" s="199" t="s">
        <v>640</v>
      </c>
      <c r="M22" s="91" t="str">
        <f>IF(L22=0,"",VLOOKUP(L22,エントリー!$A$3:$B$374,2,0))</f>
        <v>栗原　雅典</v>
      </c>
      <c r="N22" s="91">
        <v>176</v>
      </c>
      <c r="O22" s="199" t="s">
        <v>708</v>
      </c>
      <c r="P22" s="92" t="str">
        <f>IF(O22=0,"",VLOOKUP(O22,エントリー!$A$3:$B$374,2,0))</f>
        <v>渡辺　貴之</v>
      </c>
    </row>
    <row r="23" spans="1:16" ht="24" customHeight="1">
      <c r="A23" s="23">
        <v>101</v>
      </c>
      <c r="B23" s="256" t="str">
        <f>'第1区'!C20</f>
        <v>首都大Ａ</v>
      </c>
      <c r="C23" s="257"/>
      <c r="D23" s="195" t="s">
        <v>359</v>
      </c>
      <c r="E23" s="6" t="str">
        <f>IF(D23=0,"",VLOOKUP(D23,エントリー!$A$3:$B$374,2,0))</f>
        <v>高木　一裕</v>
      </c>
      <c r="F23" s="200" t="s">
        <v>433</v>
      </c>
      <c r="G23" s="6" t="str">
        <f>IF(F23=0,"",VLOOKUP(F23,エントリー!$A$3:$B$374,2,0))</f>
        <v>住吉　恵介</v>
      </c>
      <c r="H23" s="200" t="s">
        <v>435</v>
      </c>
      <c r="I23" s="6" t="str">
        <f>IF(H23=0,"",VLOOKUP(H23,エントリー!$A$3:$B$374,2,0))</f>
        <v>篠田　雄太</v>
      </c>
      <c r="J23" s="200" t="s">
        <v>436</v>
      </c>
      <c r="K23" s="6" t="str">
        <f>IF(J23=0,"",VLOOKUP(J23,エントリー!$A$3:$B$374,2,0))</f>
        <v>原田　恭英</v>
      </c>
      <c r="L23" s="200" t="s">
        <v>437</v>
      </c>
      <c r="M23" s="6" t="str">
        <f>IF(L23=0,"",VLOOKUP(L23,エントリー!$A$3:$B$374,2,0))</f>
        <v>那賀川　凌平</v>
      </c>
      <c r="N23" s="61"/>
      <c r="O23" s="200" t="s">
        <v>438</v>
      </c>
      <c r="P23" s="10" t="str">
        <f>IF(O23=0,"",VLOOKUP(O23,エントリー!$A$3:$B$374,2,0))</f>
        <v>宮田　和舞</v>
      </c>
    </row>
    <row r="24" spans="1:16" ht="24" customHeight="1">
      <c r="A24" s="23">
        <v>102</v>
      </c>
      <c r="B24" s="262" t="str">
        <f>'第1区'!C21</f>
        <v>首都大Ｂ</v>
      </c>
      <c r="C24" s="263"/>
      <c r="D24" s="238" t="s">
        <v>361</v>
      </c>
      <c r="E24" s="239" t="str">
        <f>IF(D24=0,"",VLOOKUP(D24,エントリー!$A$3:$B$374,2,0))</f>
        <v>鈴木　聡太</v>
      </c>
      <c r="F24" s="240" t="s">
        <v>439</v>
      </c>
      <c r="G24" s="239" t="str">
        <f>IF(F24=0,"",VLOOKUP(F24,エントリー!$A$3:$B$374,2,0))</f>
        <v>柳田　航</v>
      </c>
      <c r="H24" s="240" t="s">
        <v>507</v>
      </c>
      <c r="I24" s="239" t="str">
        <f>IF(H24=0,"",VLOOKUP(H24,エントリー!$A$3:$B$374,2,0))</f>
        <v>吉川　光志</v>
      </c>
      <c r="J24" s="240" t="s">
        <v>577</v>
      </c>
      <c r="K24" s="239" t="str">
        <f>IF(J24=0,"",VLOOKUP(J24,エントリー!$A$3:$B$374,2,0))</f>
        <v>佐野　大河</v>
      </c>
      <c r="L24" s="240" t="s">
        <v>643</v>
      </c>
      <c r="M24" s="239" t="str">
        <f>IF(L24=0,"",VLOOKUP(L24,エントリー!$A$3:$B$374,2,0))</f>
        <v>鈴木　悠太</v>
      </c>
      <c r="N24" s="241"/>
      <c r="O24" s="240" t="s">
        <v>711</v>
      </c>
      <c r="P24" s="242" t="str">
        <f>IF(O24=0,"",VLOOKUP(O24,エントリー!$A$3:$B$374,2,0))</f>
        <v>三輪田　知宏</v>
      </c>
    </row>
    <row r="25" spans="1:16" ht="24" customHeight="1">
      <c r="A25" s="23">
        <v>103</v>
      </c>
      <c r="B25" s="256" t="str">
        <f>'第1区'!C22</f>
        <v>信州大Ｂ</v>
      </c>
      <c r="C25" s="257"/>
      <c r="D25" s="195" t="s">
        <v>363</v>
      </c>
      <c r="E25" s="6" t="str">
        <f>IF(D25=0,"",VLOOKUP(D25,エントリー!$A$3:$B$374,2,0))</f>
        <v>迫間　洋樹</v>
      </c>
      <c r="F25" s="200" t="s">
        <v>441</v>
      </c>
      <c r="G25" s="6" t="str">
        <f>IF(F25=0,"",VLOOKUP(F25,エントリー!$A$3:$B$374,2,0))</f>
        <v>大西　剣士</v>
      </c>
      <c r="H25" s="200" t="s">
        <v>509</v>
      </c>
      <c r="I25" s="6" t="str">
        <f>IF(H25=0,"",VLOOKUP(H25,エントリー!$A$3:$B$374,2,0))</f>
        <v>野口　恒</v>
      </c>
      <c r="J25" s="200" t="s">
        <v>579</v>
      </c>
      <c r="K25" s="6" t="str">
        <f>IF(J25=0,"",VLOOKUP(J25,エントリー!$A$3:$B$374,2,0))</f>
        <v>中村　英雄</v>
      </c>
      <c r="L25" s="200" t="s">
        <v>645</v>
      </c>
      <c r="M25" s="6" t="str">
        <f>IF(L25=0,"",VLOOKUP(L25,エントリー!$A$3:$B$374,2,0))</f>
        <v>中西　涼</v>
      </c>
      <c r="N25" s="61"/>
      <c r="O25" s="200" t="s">
        <v>713</v>
      </c>
      <c r="P25" s="10" t="str">
        <f>IF(O25=0,"",VLOOKUP(O25,エントリー!$A$3:$B$374,2,0))</f>
        <v>南部　恭佑</v>
      </c>
    </row>
    <row r="26" spans="1:16" ht="24" customHeight="1">
      <c r="A26" s="23">
        <v>104</v>
      </c>
      <c r="B26" s="256" t="str">
        <f>'第1区'!C23</f>
        <v>信州大Ｃ</v>
      </c>
      <c r="C26" s="257"/>
      <c r="D26" s="195" t="s">
        <v>365</v>
      </c>
      <c r="E26" s="6" t="str">
        <f>IF(D26=0,"",VLOOKUP(D26,エントリー!$A$3:$B$374,2,0))</f>
        <v>早川　翼</v>
      </c>
      <c r="F26" s="200" t="s">
        <v>443</v>
      </c>
      <c r="G26" s="6" t="str">
        <f>IF(F26=0,"",VLOOKUP(F26,エントリー!$A$3:$B$374,2,0))</f>
        <v>前田　庸宏</v>
      </c>
      <c r="H26" s="200" t="s">
        <v>511</v>
      </c>
      <c r="I26" s="6" t="str">
        <f>IF(H26=0,"",VLOOKUP(H26,エントリー!$A$3:$B$374,2,0))</f>
        <v>小桂　重徳</v>
      </c>
      <c r="J26" s="200" t="s">
        <v>581</v>
      </c>
      <c r="K26" s="6" t="str">
        <f>IF(J26=0,"",VLOOKUP(J26,エントリー!$A$3:$B$374,2,0))</f>
        <v>齊藤　裕太</v>
      </c>
      <c r="L26" s="200" t="s">
        <v>647</v>
      </c>
      <c r="M26" s="6" t="str">
        <f>IF(L26=0,"",VLOOKUP(L26,エントリー!$A$3:$B$374,2,0))</f>
        <v>河合　佑馬</v>
      </c>
      <c r="N26" s="61"/>
      <c r="O26" s="200" t="s">
        <v>715</v>
      </c>
      <c r="P26" s="10" t="str">
        <f>IF(O26=0,"",VLOOKUP(O26,エントリー!$A$3:$B$374,2,0))</f>
        <v>柿澤　良昭</v>
      </c>
    </row>
    <row r="27" spans="1:16" ht="24" customHeight="1">
      <c r="A27" s="23">
        <v>105</v>
      </c>
      <c r="B27" s="256" t="str">
        <f>'第1区'!C24</f>
        <v>高経大Ａ</v>
      </c>
      <c r="C27" s="257"/>
      <c r="D27" s="195" t="s">
        <v>367</v>
      </c>
      <c r="E27" s="6" t="str">
        <f>IF(D27=0,"",VLOOKUP(D27,エントリー!$A$3:$B$374,2,0))</f>
        <v>東迫　一樹</v>
      </c>
      <c r="F27" s="200" t="s">
        <v>445</v>
      </c>
      <c r="G27" s="6" t="str">
        <f>IF(F27=0,"",VLOOKUP(F27,エントリー!$A$3:$B$374,2,0))</f>
        <v>石井　哲也</v>
      </c>
      <c r="H27" s="200" t="s">
        <v>513</v>
      </c>
      <c r="I27" s="6" t="str">
        <f>IF(H27=0,"",VLOOKUP(H27,エントリー!$A$3:$B$374,2,0))</f>
        <v>田中　秀矢</v>
      </c>
      <c r="J27" s="200" t="s">
        <v>583</v>
      </c>
      <c r="K27" s="6" t="str">
        <f>IF(J27=0,"",VLOOKUP(J27,エントリー!$A$3:$B$374,2,0))</f>
        <v>竹内　俊貴</v>
      </c>
      <c r="L27" s="200" t="s">
        <v>649</v>
      </c>
      <c r="M27" s="6" t="str">
        <f>IF(L27=0,"",VLOOKUP(L27,エントリー!$A$3:$B$374,2,0))</f>
        <v>里見　裕章</v>
      </c>
      <c r="N27" s="61"/>
      <c r="O27" s="200" t="s">
        <v>717</v>
      </c>
      <c r="P27" s="10" t="str">
        <f>IF(O27=0,"",VLOOKUP(O27,エントリー!$A$3:$B$374,2,0))</f>
        <v>高橋　凌</v>
      </c>
    </row>
    <row r="28" spans="1:16" ht="24" customHeight="1">
      <c r="A28" s="23">
        <v>106</v>
      </c>
      <c r="B28" s="256" t="str">
        <f>'第1区'!C25</f>
        <v>高経大Ｂ</v>
      </c>
      <c r="C28" s="257"/>
      <c r="D28" s="195" t="s">
        <v>369</v>
      </c>
      <c r="E28" s="6" t="str">
        <f>IF(D28=0,"",VLOOKUP(D28,エントリー!$A$3:$B$374,2,0))</f>
        <v>外山　晴久</v>
      </c>
      <c r="F28" s="200" t="s">
        <v>447</v>
      </c>
      <c r="G28" s="6" t="str">
        <f>IF(F28=0,"",VLOOKUP(F28,エントリー!$A$3:$B$374,2,0))</f>
        <v>野村　慎吾</v>
      </c>
      <c r="H28" s="200" t="s">
        <v>515</v>
      </c>
      <c r="I28" s="6" t="str">
        <f>IF(H28=0,"",VLOOKUP(H28,エントリー!$A$3:$B$374,2,0))</f>
        <v>鈴木　友輔</v>
      </c>
      <c r="J28" s="200" t="s">
        <v>585</v>
      </c>
      <c r="K28" s="6" t="str">
        <f>IF(J28=0,"",VLOOKUP(J28,エントリー!$A$3:$B$374,2,0))</f>
        <v>高瀬　聡</v>
      </c>
      <c r="L28" s="200" t="s">
        <v>651</v>
      </c>
      <c r="M28" s="6" t="str">
        <f>IF(L28=0,"",VLOOKUP(L28,エントリー!$A$3:$B$374,2,0))</f>
        <v>浅沼　翔太</v>
      </c>
      <c r="N28" s="61"/>
      <c r="O28" s="200" t="s">
        <v>719</v>
      </c>
      <c r="P28" s="10" t="str">
        <f>IF(O28=0,"",VLOOKUP(O28,エントリー!$A$3:$B$374,2,0))</f>
        <v>長谷川　季郎</v>
      </c>
    </row>
    <row r="29" spans="1:16" ht="24" customHeight="1">
      <c r="A29" s="23">
        <v>107</v>
      </c>
      <c r="B29" s="256" t="str">
        <f>'第1区'!C26</f>
        <v>千葉大Ｂ</v>
      </c>
      <c r="C29" s="257"/>
      <c r="D29" s="195" t="s">
        <v>371</v>
      </c>
      <c r="E29" s="6" t="str">
        <f>IF(D29=0,"",VLOOKUP(D29,エントリー!$A$3:$B$374,2,0))</f>
        <v>前野　雅敬</v>
      </c>
      <c r="F29" s="200" t="s">
        <v>449</v>
      </c>
      <c r="G29" s="6" t="str">
        <f>IF(F29=0,"",VLOOKUP(F29,エントリー!$A$3:$B$374,2,0))</f>
        <v>野村　昌登</v>
      </c>
      <c r="H29" s="200" t="s">
        <v>517</v>
      </c>
      <c r="I29" s="6" t="str">
        <f>IF(H29=0,"",VLOOKUP(H29,エントリー!$A$3:$B$374,2,0))</f>
        <v>柴田　優樹</v>
      </c>
      <c r="J29" s="200" t="s">
        <v>587</v>
      </c>
      <c r="K29" s="6" t="str">
        <f>IF(J29=0,"",VLOOKUP(J29,エントリー!$A$3:$B$374,2,0))</f>
        <v>濱元　勇樹</v>
      </c>
      <c r="L29" s="200" t="s">
        <v>653</v>
      </c>
      <c r="M29" s="6" t="str">
        <f>IF(L29=0,"",VLOOKUP(L29,エントリー!$A$3:$B$374,2,0))</f>
        <v>樋口　達郎</v>
      </c>
      <c r="N29" s="61"/>
      <c r="O29" s="200" t="s">
        <v>721</v>
      </c>
      <c r="P29" s="10" t="str">
        <f>IF(O29=0,"",VLOOKUP(O29,エントリー!$A$3:$B$374,2,0))</f>
        <v>高橋　翔</v>
      </c>
    </row>
    <row r="30" spans="1:16" ht="24" customHeight="1">
      <c r="A30" s="23">
        <v>108</v>
      </c>
      <c r="B30" s="256" t="str">
        <f>'第1区'!C27</f>
        <v>東外大ＯＰ</v>
      </c>
      <c r="C30" s="257"/>
      <c r="D30" s="195" t="s">
        <v>373</v>
      </c>
      <c r="E30" s="6" t="str">
        <f>IF(D30=0,"",VLOOKUP(D30,エントリー!$A$3:$B$374,2,0))</f>
        <v>緒方　甫哉</v>
      </c>
      <c r="F30" s="200" t="s">
        <v>451</v>
      </c>
      <c r="G30" s="6" t="str">
        <f>IF(F30=0,"",VLOOKUP(F30,エントリー!$A$3:$B$374,2,0))</f>
        <v>後藤　優作</v>
      </c>
      <c r="H30" s="200" t="s">
        <v>521</v>
      </c>
      <c r="I30" s="6" t="str">
        <f>IF(H30=0,"",VLOOKUP(H30,エントリー!$A$3:$B$374,2,0))</f>
        <v>池田　俊</v>
      </c>
      <c r="J30" s="200" t="s">
        <v>519</v>
      </c>
      <c r="K30" s="6" t="str">
        <f>IF(J30=0,"",VLOOKUP(J30,エントリー!$A$3:$B$374,2,0))</f>
        <v>後閑　駿一</v>
      </c>
      <c r="L30" s="200" t="s">
        <v>655</v>
      </c>
      <c r="M30" s="6" t="str">
        <f>IF(L30=0,"",VLOOKUP(L30,エントリー!$A$3:$B$374,2,0))</f>
        <v>東　　史章</v>
      </c>
      <c r="N30" s="61"/>
      <c r="O30" s="200" t="s">
        <v>723</v>
      </c>
      <c r="P30" s="10" t="str">
        <f>IF(O30=0,"",VLOOKUP(O30,エントリー!$A$3:$B$374,2,0))</f>
        <v>渡邉　洋司</v>
      </c>
    </row>
    <row r="31" spans="1:16" ht="24" customHeight="1">
      <c r="A31" s="23">
        <v>109</v>
      </c>
      <c r="B31" s="256" t="str">
        <f>'第1区'!C28</f>
        <v>東学大Ａ</v>
      </c>
      <c r="C31" s="257"/>
      <c r="D31" s="195" t="s">
        <v>375</v>
      </c>
      <c r="E31" s="6" t="str">
        <f>IF(D31=0,"",VLOOKUP(D31,エントリー!$A$3:$B$374,2,0))</f>
        <v>島倉　拓巳</v>
      </c>
      <c r="F31" s="200" t="s">
        <v>453</v>
      </c>
      <c r="G31" s="6" t="str">
        <f>IF(F31=0,"",VLOOKUP(F31,エントリー!$A$3:$B$374,2,0))</f>
        <v>井上　僚太</v>
      </c>
      <c r="H31" s="200" t="s">
        <v>523</v>
      </c>
      <c r="I31" s="6" t="str">
        <f>IF(H31=0,"",VLOOKUP(H31,エントリー!$A$3:$B$374,2,0))</f>
        <v>原　広野</v>
      </c>
      <c r="J31" s="200" t="s">
        <v>589</v>
      </c>
      <c r="K31" s="6" t="str">
        <f>IF(J31=0,"",VLOOKUP(J31,エントリー!$A$3:$B$374,2,0))</f>
        <v>池谷　裕太郎</v>
      </c>
      <c r="L31" s="200" t="s">
        <v>657</v>
      </c>
      <c r="M31" s="6" t="str">
        <f>IF(L31=0,"",VLOOKUP(L31,エントリー!$A$3:$B$374,2,0))</f>
        <v>根橋　徹</v>
      </c>
      <c r="N31" s="61"/>
      <c r="O31" s="200" t="s">
        <v>725</v>
      </c>
      <c r="P31" s="10" t="str">
        <f>IF(O31=0,"",VLOOKUP(O31,エントリー!$A$3:$B$374,2,0))</f>
        <v>村上　格</v>
      </c>
    </row>
    <row r="32" spans="1:16" ht="24" customHeight="1">
      <c r="A32" s="23">
        <v>110</v>
      </c>
      <c r="B32" s="256" t="str">
        <f>'第1区'!C29</f>
        <v>東北大Ｂ</v>
      </c>
      <c r="C32" s="257"/>
      <c r="D32" s="195" t="s">
        <v>377</v>
      </c>
      <c r="E32" s="6" t="str">
        <f>IF(D32=0,"",VLOOKUP(D32,エントリー!$A$3:$B$374,2,0))</f>
        <v>杉山　祥太郎</v>
      </c>
      <c r="F32" s="200" t="s">
        <v>455</v>
      </c>
      <c r="G32" s="6" t="str">
        <f>IF(F32=0,"",VLOOKUP(F32,エントリー!$A$3:$B$374,2,0))</f>
        <v>深渡　慎一郎</v>
      </c>
      <c r="H32" s="200" t="s">
        <v>525</v>
      </c>
      <c r="I32" s="6" t="str">
        <f>IF(H32=0,"",VLOOKUP(H32,エントリー!$A$3:$B$374,2,0))</f>
        <v>木村　慎太郎</v>
      </c>
      <c r="J32" s="200" t="s">
        <v>591</v>
      </c>
      <c r="K32" s="6" t="str">
        <f>IF(J32=0,"",VLOOKUP(J32,エントリー!$A$3:$B$374,2,0))</f>
        <v>尾形　洋平</v>
      </c>
      <c r="L32" s="200" t="s">
        <v>659</v>
      </c>
      <c r="M32" s="6" t="str">
        <f>IF(L32=0,"",VLOOKUP(L32,エントリー!$A$3:$B$374,2,0))</f>
        <v>植木　達矢</v>
      </c>
      <c r="N32" s="61"/>
      <c r="O32" s="200" t="s">
        <v>727</v>
      </c>
      <c r="P32" s="10" t="str">
        <f>IF(O32=0,"",VLOOKUP(O32,エントリー!$A$3:$B$374,2,0))</f>
        <v>工藤　佑馬</v>
      </c>
    </row>
    <row r="33" spans="1:16" ht="24" customHeight="1">
      <c r="A33" s="23">
        <v>111</v>
      </c>
      <c r="B33" s="256" t="str">
        <f>'第1区'!C30</f>
        <v>東北大Ｃ</v>
      </c>
      <c r="C33" s="257"/>
      <c r="D33" s="195" t="s">
        <v>379</v>
      </c>
      <c r="E33" s="6" t="str">
        <f>IF(D33=0,"",VLOOKUP(D33,エントリー!$A$3:$B$374,2,0))</f>
        <v>田辺　明</v>
      </c>
      <c r="F33" s="200" t="s">
        <v>457</v>
      </c>
      <c r="G33" s="6" t="str">
        <f>IF(F33=0,"",VLOOKUP(F33,エントリー!$A$3:$B$374,2,0))</f>
        <v>稲毛　義樹</v>
      </c>
      <c r="H33" s="200" t="s">
        <v>527</v>
      </c>
      <c r="I33" s="6" t="str">
        <f>IF(H33=0,"",VLOOKUP(H33,エントリー!$A$3:$B$374,2,0))</f>
        <v>西井　大樹</v>
      </c>
      <c r="J33" s="200" t="s">
        <v>593</v>
      </c>
      <c r="K33" s="6" t="str">
        <f>IF(J33=0,"",VLOOKUP(J33,エントリー!$A$3:$B$374,2,0))</f>
        <v>川口　亮平</v>
      </c>
      <c r="L33" s="200" t="s">
        <v>661</v>
      </c>
      <c r="M33" s="6" t="str">
        <f>IF(L33=0,"",VLOOKUP(L33,エントリー!$A$3:$B$374,2,0))</f>
        <v>佐藤　泰介</v>
      </c>
      <c r="N33" s="61"/>
      <c r="O33" s="200" t="s">
        <v>729</v>
      </c>
      <c r="P33" s="10" t="str">
        <f>IF(O33=0,"",VLOOKUP(O33,エントリー!$A$3:$B$374,2,0))</f>
        <v>宝田　拓馬</v>
      </c>
    </row>
    <row r="34" spans="1:16" ht="24" customHeight="1">
      <c r="A34" s="23">
        <v>112</v>
      </c>
      <c r="B34" s="256" t="str">
        <f>'第1区'!C31</f>
        <v>新潟大Ｂ</v>
      </c>
      <c r="C34" s="257"/>
      <c r="D34" s="195" t="s">
        <v>381</v>
      </c>
      <c r="E34" s="6" t="str">
        <f>IF(D34=0,"",VLOOKUP(D34,エントリー!$A$3:$B$374,2,0))</f>
        <v>池上　慎弥</v>
      </c>
      <c r="F34" s="200" t="s">
        <v>459</v>
      </c>
      <c r="G34" s="6" t="str">
        <f>IF(F34=0,"",VLOOKUP(F34,エントリー!$A$3:$B$374,2,0))</f>
        <v>山田　玄</v>
      </c>
      <c r="H34" s="200" t="s">
        <v>529</v>
      </c>
      <c r="I34" s="6" t="str">
        <f>IF(H34=0,"",VLOOKUP(H34,エントリー!$A$3:$B$374,2,0))</f>
        <v>杉山　敬祐</v>
      </c>
      <c r="J34" s="200" t="s">
        <v>595</v>
      </c>
      <c r="K34" s="6" t="str">
        <f>IF(J34=0,"",VLOOKUP(J34,エントリー!$A$3:$B$374,2,0))</f>
        <v>門脇　直哉</v>
      </c>
      <c r="L34" s="200" t="s">
        <v>663</v>
      </c>
      <c r="M34" s="6" t="str">
        <f>IF(L34=0,"",VLOOKUP(L34,エントリー!$A$3:$B$374,2,0))</f>
        <v>貝瀬　真人</v>
      </c>
      <c r="N34" s="61"/>
      <c r="O34" s="200" t="s">
        <v>731</v>
      </c>
      <c r="P34" s="10" t="str">
        <f>IF(O34=0,"",VLOOKUP(O34,エントリー!$A$3:$B$374,2,0))</f>
        <v>常恒　洸太郎</v>
      </c>
    </row>
    <row r="35" spans="1:16" ht="24" customHeight="1">
      <c r="A35" s="23">
        <v>113</v>
      </c>
      <c r="B35" s="256" t="str">
        <f>'第1区'!C32</f>
        <v>新潟大Ｃ</v>
      </c>
      <c r="C35" s="257"/>
      <c r="D35" s="196" t="s">
        <v>383</v>
      </c>
      <c r="E35" s="6" t="str">
        <f>IF(D35=0,"",VLOOKUP(D35,エントリー!$A$3:$B$374,2,0))</f>
        <v>石原　宏哉</v>
      </c>
      <c r="F35" s="200" t="s">
        <v>461</v>
      </c>
      <c r="G35" s="6" t="str">
        <f>IF(F35=0,"",VLOOKUP(F35,エントリー!$A$3:$B$374,2,0))</f>
        <v>大滝　健太郎</v>
      </c>
      <c r="H35" s="203" t="s">
        <v>531</v>
      </c>
      <c r="I35" s="6" t="str">
        <f>IF(H35=0,"",VLOOKUP(H35,エントリー!$A$3:$B$374,2,0))</f>
        <v>星野　大悟</v>
      </c>
      <c r="J35" s="204" t="s">
        <v>597</v>
      </c>
      <c r="K35" s="6" t="str">
        <f>IF(J35=0,"",VLOOKUP(J35,エントリー!$A$3:$B$374,2,0))</f>
        <v>大野　純</v>
      </c>
      <c r="L35" s="204" t="s">
        <v>665</v>
      </c>
      <c r="M35" s="6" t="str">
        <f>IF(L35=0,"",VLOOKUP(L35,エントリー!$A$3:$B$374,2,0))</f>
        <v>川見　歩</v>
      </c>
      <c r="N35" s="61"/>
      <c r="O35" s="204" t="s">
        <v>733</v>
      </c>
      <c r="P35" s="10" t="str">
        <f>IF(O35=0,"",VLOOKUP(O35,エントリー!$A$3:$B$374,2,0))</f>
        <v>樗澤　慎吾</v>
      </c>
    </row>
    <row r="36" spans="1:16" ht="24" customHeight="1">
      <c r="A36" s="23">
        <v>114</v>
      </c>
      <c r="B36" s="256" t="str">
        <f>'第1区'!C33</f>
        <v>新潟大Ｄ</v>
      </c>
      <c r="C36" s="257"/>
      <c r="D36" s="196" t="s">
        <v>385</v>
      </c>
      <c r="E36" s="6" t="str">
        <f>IF(D36=0,"",VLOOKUP(D36,エントリー!$A$3:$B$374,2,0))</f>
        <v>古澤　哲平</v>
      </c>
      <c r="F36" s="200" t="s">
        <v>463</v>
      </c>
      <c r="G36" s="6" t="str">
        <f>IF(F36=0,"",VLOOKUP(F36,エントリー!$A$3:$B$374,2,0))</f>
        <v>五十嵐　大樹</v>
      </c>
      <c r="H36" s="204" t="s">
        <v>533</v>
      </c>
      <c r="I36" s="6" t="str">
        <f>IF(H36=0,"",VLOOKUP(H36,エントリー!$A$3:$B$374,2,0))</f>
        <v>黒坂　豪士</v>
      </c>
      <c r="J36" s="204" t="s">
        <v>599</v>
      </c>
      <c r="K36" s="6" t="str">
        <f>IF(J36=0,"",VLOOKUP(J36,エントリー!$A$3:$B$374,2,0))</f>
        <v>浅井　順平</v>
      </c>
      <c r="L36" s="204" t="s">
        <v>667</v>
      </c>
      <c r="M36" s="6" t="str">
        <f>IF(L36=0,"",VLOOKUP(L36,エントリー!$A$3:$B$374,2,0))</f>
        <v>鈴木　悠平</v>
      </c>
      <c r="N36" s="61"/>
      <c r="O36" s="204" t="s">
        <v>735</v>
      </c>
      <c r="P36" s="10" t="str">
        <f>IF(O36=0,"",VLOOKUP(O36,エントリー!$A$3:$B$374,2,0))</f>
        <v>森下　翔平</v>
      </c>
    </row>
    <row r="37" spans="1:16" ht="24" customHeight="1">
      <c r="A37" s="23">
        <v>115</v>
      </c>
      <c r="B37" s="262" t="str">
        <f>'第1区'!C34</f>
        <v>新潟大Ｅ</v>
      </c>
      <c r="C37" s="263"/>
      <c r="D37" s="297" t="s">
        <v>387</v>
      </c>
      <c r="E37" s="239" t="str">
        <f>IF(D37=0,"",VLOOKUP(D37,エントリー!$A$3:$B$374,2,0))</f>
        <v>高橋　佑一郎</v>
      </c>
      <c r="F37" s="240" t="s">
        <v>465</v>
      </c>
      <c r="G37" s="239" t="str">
        <f>IF(F37=0,"",VLOOKUP(F37,エントリー!$A$3:$B$374,2,0))</f>
        <v>曽根　輝</v>
      </c>
      <c r="H37" s="298" t="s">
        <v>535</v>
      </c>
      <c r="I37" s="239" t="str">
        <f>IF(H37=0,"",VLOOKUP(H37,エントリー!$A$3:$B$374,2,0))</f>
        <v>中沢　智哉</v>
      </c>
      <c r="J37" s="298" t="s">
        <v>601</v>
      </c>
      <c r="K37" s="239" t="str">
        <f>IF(J37=0,"",VLOOKUP(J37,エントリー!$A$3:$B$374,2,0))</f>
        <v>金子　葉</v>
      </c>
      <c r="L37" s="298" t="s">
        <v>669</v>
      </c>
      <c r="M37" s="239" t="str">
        <f>IF(L37=0,"",VLOOKUP(L37,エントリー!$A$3:$B$374,2,0))</f>
        <v>田口　勇輔</v>
      </c>
      <c r="N37" s="241"/>
      <c r="O37" s="298" t="s">
        <v>737</v>
      </c>
      <c r="P37" s="242" t="str">
        <f>IF(O37=0,"",VLOOKUP(O37,エントリー!$A$3:$B$374,2,0))</f>
        <v>村井　駿平</v>
      </c>
    </row>
    <row r="38" spans="1:16" ht="24" customHeight="1">
      <c r="A38" s="23">
        <v>116</v>
      </c>
      <c r="B38" s="256" t="str">
        <f>'第1区'!C35</f>
        <v>新潟大Ｆ</v>
      </c>
      <c r="C38" s="257"/>
      <c r="D38" s="196" t="s">
        <v>389</v>
      </c>
      <c r="E38" s="6" t="str">
        <f>IF(D38=0,"",VLOOKUP(D38,エントリー!$A$3:$B$374,2,0))</f>
        <v>渡邉　和史</v>
      </c>
      <c r="F38" s="200" t="s">
        <v>467</v>
      </c>
      <c r="G38" s="6" t="str">
        <f>IF(F38=0,"",VLOOKUP(F38,エントリー!$A$3:$B$374,2,0))</f>
        <v>加藤　弘明</v>
      </c>
      <c r="H38" s="204" t="s">
        <v>537</v>
      </c>
      <c r="I38" s="6" t="str">
        <f>IF(H38=0,"",VLOOKUP(H38,エントリー!$A$3:$B$374,2,0))</f>
        <v>久道　和也</v>
      </c>
      <c r="J38" s="204" t="s">
        <v>603</v>
      </c>
      <c r="K38" s="6" t="str">
        <f>IF(J38=0,"",VLOOKUP(J38,エントリー!$A$3:$B$374,2,0))</f>
        <v>半澤　拓見</v>
      </c>
      <c r="L38" s="204" t="s">
        <v>671</v>
      </c>
      <c r="M38" s="6" t="str">
        <f>IF(L38=0,"",VLOOKUP(L38,エントリー!$A$3:$B$374,2,0))</f>
        <v>若井　将志</v>
      </c>
      <c r="N38" s="61"/>
      <c r="O38" s="204" t="s">
        <v>739</v>
      </c>
      <c r="P38" s="10" t="str">
        <f>IF(O38=0,"",VLOOKUP(O38,エントリー!$A$3:$B$374,2,0))</f>
        <v>志藤　陽平</v>
      </c>
    </row>
    <row r="39" spans="1:16" ht="24" customHeight="1">
      <c r="A39" s="23">
        <v>117</v>
      </c>
      <c r="B39" s="256" t="str">
        <f>'第1区'!C36</f>
        <v>一橋大ＯＰ</v>
      </c>
      <c r="C39" s="257"/>
      <c r="D39" s="197" t="s">
        <v>391</v>
      </c>
      <c r="E39" s="85" t="str">
        <f>IF(D39=0,"",VLOOKUP(D39,エントリー!$A$3:$B$374,2,0))</f>
        <v>山下　佑貴</v>
      </c>
      <c r="F39" s="201" t="s">
        <v>469</v>
      </c>
      <c r="G39" s="85" t="str">
        <f>IF(F39=0,"",VLOOKUP(F39,エントリー!$A$3:$B$374,2,0))</f>
        <v>三宅　喜貴</v>
      </c>
      <c r="H39" s="205" t="s">
        <v>539</v>
      </c>
      <c r="I39" s="85" t="str">
        <f>IF(H39=0,"",VLOOKUP(H39,エントリー!$A$3:$B$374,2,0))</f>
        <v>工藤　大聖</v>
      </c>
      <c r="J39" s="205" t="s">
        <v>605</v>
      </c>
      <c r="K39" s="85" t="str">
        <f>IF(J39=0,"",VLOOKUP(J39,エントリー!$A$3:$B$374,2,0))</f>
        <v>佐野　健太郎</v>
      </c>
      <c r="L39" s="205" t="s">
        <v>673</v>
      </c>
      <c r="M39" s="85" t="str">
        <f>IF(L39=0,"",VLOOKUP(L39,エントリー!$A$3:$B$374,2,0))</f>
        <v>飯田　祐平</v>
      </c>
      <c r="N39" s="89"/>
      <c r="O39" s="205" t="s">
        <v>741</v>
      </c>
      <c r="P39" s="68" t="str">
        <f>IF(O39=0,"",VLOOKUP(O39,エントリー!$A$3:$B$374,2,0))</f>
        <v>岡田　卓郎</v>
      </c>
    </row>
    <row r="40" spans="1:16" ht="24" customHeight="1" thickBot="1">
      <c r="A40" s="191">
        <v>118</v>
      </c>
      <c r="B40" s="254" t="str">
        <f>'第1区'!C37</f>
        <v>横国大Ｂ</v>
      </c>
      <c r="C40" s="255"/>
      <c r="D40" s="198" t="s">
        <v>393</v>
      </c>
      <c r="E40" s="192" t="str">
        <f>IF(D40=0,"",VLOOKUP(D40,エントリー!$A$3:$B$374,2,0))</f>
        <v>河野　駿介</v>
      </c>
      <c r="F40" s="202" t="s">
        <v>471</v>
      </c>
      <c r="G40" s="192" t="str">
        <f>IF(F40=0,"",VLOOKUP(F40,エントリー!$A$3:$B$374,2,0))</f>
        <v>藤巻　拓也</v>
      </c>
      <c r="H40" s="204" t="s">
        <v>541</v>
      </c>
      <c r="I40" s="192" t="str">
        <f>IF(H40=0,"",VLOOKUP(H40,エントリー!$A$3:$B$374,2,0))</f>
        <v>田中　俊暉</v>
      </c>
      <c r="J40" s="204" t="s">
        <v>607</v>
      </c>
      <c r="K40" s="192" t="str">
        <f>IF(J40=0,"",VLOOKUP(J40,エントリー!$A$3:$B$374,2,0))</f>
        <v>渡部　有悟</v>
      </c>
      <c r="L40" s="204" t="s">
        <v>675</v>
      </c>
      <c r="M40" s="192" t="str">
        <f>IF(L40=0,"",VLOOKUP(L40,エントリー!$A$3:$B$374,2,0))</f>
        <v>佐藤　司郎</v>
      </c>
      <c r="N40" s="193"/>
      <c r="O40" s="204" t="s">
        <v>743</v>
      </c>
      <c r="P40" s="194" t="str">
        <f>IF(O40=0,"",VLOOKUP(O40,エントリー!$A$3:$B$374,2,0))</f>
        <v>吉原　圭亮</v>
      </c>
    </row>
    <row r="41" ht="24" customHeight="1">
      <c r="F41" s="206"/>
    </row>
    <row r="42" ht="24" customHeight="1">
      <c r="F42" s="5"/>
    </row>
  </sheetData>
  <sheetProtection/>
  <mergeCells count="44">
    <mergeCell ref="B7:C7"/>
    <mergeCell ref="B8:C8"/>
    <mergeCell ref="B9:C9"/>
    <mergeCell ref="B22:C22"/>
    <mergeCell ref="D4:E5"/>
    <mergeCell ref="F4:G5"/>
    <mergeCell ref="B6:C6"/>
    <mergeCell ref="B32:C32"/>
    <mergeCell ref="B33:C33"/>
    <mergeCell ref="B34:C34"/>
    <mergeCell ref="A1:N1"/>
    <mergeCell ref="A2:N2"/>
    <mergeCell ref="B26:C26"/>
    <mergeCell ref="A4:A5"/>
    <mergeCell ref="B15:C15"/>
    <mergeCell ref="B16:C16"/>
    <mergeCell ref="B23:C23"/>
    <mergeCell ref="B30:C30"/>
    <mergeCell ref="B10:C10"/>
    <mergeCell ref="B19:C19"/>
    <mergeCell ref="B31:C31"/>
    <mergeCell ref="B17:C17"/>
    <mergeCell ref="B18:C18"/>
    <mergeCell ref="B20:C20"/>
    <mergeCell ref="B21:C21"/>
    <mergeCell ref="B11:C11"/>
    <mergeCell ref="B27:C27"/>
    <mergeCell ref="B28:C28"/>
    <mergeCell ref="B29:C29"/>
    <mergeCell ref="B12:C12"/>
    <mergeCell ref="B13:C13"/>
    <mergeCell ref="B14:C14"/>
    <mergeCell ref="B25:C25"/>
    <mergeCell ref="B24:C24"/>
    <mergeCell ref="H4:I5"/>
    <mergeCell ref="J4:K5"/>
    <mergeCell ref="L4:M5"/>
    <mergeCell ref="O4:P5"/>
    <mergeCell ref="B40:C40"/>
    <mergeCell ref="B39:C39"/>
    <mergeCell ref="B35:C35"/>
    <mergeCell ref="B36:C36"/>
    <mergeCell ref="B37:C37"/>
    <mergeCell ref="B38:C38"/>
  </mergeCells>
  <printOptions horizontalCentered="1"/>
  <pageMargins left="0.3937007874015748" right="0.3937007874015748" top="0.3937007874015748" bottom="0.3937007874015748" header="0.5118110236220472" footer="0.5118110236220472"/>
  <pageSetup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AC219"/>
  <sheetViews>
    <sheetView tabSelected="1" view="pageBreakPreview" zoomScale="80" zoomScaleNormal="48" zoomScaleSheetLayoutView="80" zoomScalePageLayoutView="0" workbookViewId="0" topLeftCell="A1">
      <selection activeCell="S4" sqref="S4:V4"/>
    </sheetView>
  </sheetViews>
  <sheetFormatPr defaultColWidth="9.00390625" defaultRowHeight="13.5"/>
  <cols>
    <col min="1" max="2" width="11.00390625" style="2" customWidth="1"/>
    <col min="3" max="3" width="3.00390625" style="2" customWidth="1"/>
    <col min="4" max="4" width="6.75390625" style="2" customWidth="1"/>
    <col min="5" max="5" width="3.00390625" style="2" customWidth="1"/>
    <col min="6" max="6" width="13.00390625" style="2" customWidth="1"/>
    <col min="7" max="7" width="3.00390625" style="2" customWidth="1"/>
    <col min="8" max="8" width="6.75390625" style="2" customWidth="1"/>
    <col min="9" max="9" width="3.00390625" style="2" customWidth="1"/>
    <col min="10" max="10" width="13.00390625" style="2" customWidth="1"/>
    <col min="11" max="11" width="3.00390625" style="2" customWidth="1"/>
    <col min="12" max="12" width="6.75390625" style="2" customWidth="1"/>
    <col min="13" max="13" width="3.00390625" style="2" customWidth="1"/>
    <col min="14" max="14" width="13.00390625" style="2" customWidth="1"/>
    <col min="15" max="15" width="3.00390625" style="2" customWidth="1"/>
    <col min="16" max="16" width="6.75390625" style="2" customWidth="1"/>
    <col min="17" max="17" width="3.00390625" style="2" customWidth="1"/>
    <col min="18" max="18" width="13.00390625" style="2" customWidth="1"/>
    <col min="19" max="19" width="3.00390625" style="2" customWidth="1"/>
    <col min="20" max="20" width="6.75390625" style="2" customWidth="1"/>
    <col min="21" max="21" width="3.00390625" style="2" customWidth="1"/>
    <col min="22" max="22" width="13.00390625" style="2" customWidth="1"/>
    <col min="23" max="23" width="3.00390625" style="2" customWidth="1"/>
    <col min="24" max="24" width="6.875" style="2" customWidth="1"/>
    <col min="25" max="25" width="3.00390625" style="2" customWidth="1"/>
    <col min="26" max="26" width="13.00390625" style="2" customWidth="1"/>
    <col min="27" max="27" width="19.125" style="2" customWidth="1"/>
    <col min="28" max="16384" width="9.00390625" style="2" customWidth="1"/>
  </cols>
  <sheetData>
    <row r="1" spans="1:27" ht="27" customHeight="1">
      <c r="A1" s="264" t="s">
        <v>80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</row>
    <row r="2" spans="1:27" ht="22.5" customHeight="1" thickBot="1">
      <c r="A2" s="265" t="s">
        <v>81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</row>
    <row r="3" spans="1:18" ht="13.5" customHeight="1" hidden="1" thickBot="1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7" ht="26.25" customHeight="1">
      <c r="A4" s="7"/>
      <c r="B4" s="60" t="s">
        <v>1</v>
      </c>
      <c r="C4" s="292" t="s">
        <v>22</v>
      </c>
      <c r="D4" s="285"/>
      <c r="E4" s="285"/>
      <c r="F4" s="285"/>
      <c r="G4" s="285" t="s">
        <v>23</v>
      </c>
      <c r="H4" s="285"/>
      <c r="I4" s="285"/>
      <c r="J4" s="285"/>
      <c r="K4" s="285" t="s">
        <v>24</v>
      </c>
      <c r="L4" s="285"/>
      <c r="M4" s="285"/>
      <c r="N4" s="285"/>
      <c r="O4" s="285" t="s">
        <v>25</v>
      </c>
      <c r="P4" s="285"/>
      <c r="Q4" s="285"/>
      <c r="R4" s="285"/>
      <c r="S4" s="285">
        <v>0</v>
      </c>
      <c r="T4" s="285"/>
      <c r="U4" s="285"/>
      <c r="V4" s="285"/>
      <c r="W4" s="285" t="s">
        <v>41</v>
      </c>
      <c r="X4" s="285"/>
      <c r="Y4" s="285"/>
      <c r="Z4" s="285"/>
      <c r="AA4" s="63" t="s">
        <v>27</v>
      </c>
    </row>
    <row r="5" spans="1:27" ht="33" customHeight="1">
      <c r="A5" s="20" t="s">
        <v>8</v>
      </c>
      <c r="B5" s="21"/>
      <c r="C5" s="293" t="s">
        <v>82</v>
      </c>
      <c r="D5" s="287"/>
      <c r="E5" s="287"/>
      <c r="F5" s="287"/>
      <c r="G5" s="287" t="s">
        <v>83</v>
      </c>
      <c r="H5" s="287"/>
      <c r="I5" s="287"/>
      <c r="J5" s="287"/>
      <c r="K5" s="294" t="s">
        <v>84</v>
      </c>
      <c r="L5" s="294"/>
      <c r="M5" s="294"/>
      <c r="N5" s="294"/>
      <c r="O5" s="286" t="s">
        <v>85</v>
      </c>
      <c r="P5" s="287"/>
      <c r="Q5" s="287"/>
      <c r="R5" s="287"/>
      <c r="S5" s="294" t="s">
        <v>85</v>
      </c>
      <c r="T5" s="294"/>
      <c r="U5" s="294"/>
      <c r="V5" s="294"/>
      <c r="W5" s="286" t="s">
        <v>84</v>
      </c>
      <c r="X5" s="287"/>
      <c r="Y5" s="287"/>
      <c r="Z5" s="287"/>
      <c r="AA5" s="68" t="s">
        <v>28</v>
      </c>
    </row>
    <row r="6" spans="1:27" s="209" customFormat="1" ht="15" customHeight="1">
      <c r="A6" s="290" t="str">
        <f>'第5区'!C3</f>
        <v>茨城大</v>
      </c>
      <c r="B6" s="291"/>
      <c r="C6" s="288" t="str">
        <f>VLOOKUP(A6,'第1区'!$C$3:$J$39,4,0)</f>
        <v>金田　祐輔</v>
      </c>
      <c r="D6" s="288"/>
      <c r="E6" s="288"/>
      <c r="F6" s="207">
        <f>VLOOKUP(A6,'第1区'!$C$3:$J$39,5,0)</f>
        <v>1</v>
      </c>
      <c r="G6" s="288" t="str">
        <f>VLOOKUP(A6,'第2区'!$C$3:$J$39,4,0)</f>
        <v>浅川　瞭</v>
      </c>
      <c r="H6" s="288"/>
      <c r="I6" s="288"/>
      <c r="J6" s="207">
        <f>VLOOKUP(A6,'第2区'!$C$3:$J$39,5,0)</f>
        <v>3</v>
      </c>
      <c r="K6" s="288" t="str">
        <f>VLOOKUP(A6,'第3区'!$C$3:$J$40,4,0)</f>
        <v>加藤　俊介</v>
      </c>
      <c r="L6" s="288"/>
      <c r="M6" s="288"/>
      <c r="N6" s="207">
        <f>VLOOKUP(A6,'第3区'!$C$3:$J$40,5,0)</f>
        <v>2</v>
      </c>
      <c r="O6" s="288" t="str">
        <f>VLOOKUP(A6,'第4区'!$C$3:$J$39,4,0)</f>
        <v>江口　遼</v>
      </c>
      <c r="P6" s="288"/>
      <c r="Q6" s="288"/>
      <c r="R6" s="207">
        <f>VLOOKUP(A6,'第4区'!$C$3:$J$39,5,0)</f>
        <v>1</v>
      </c>
      <c r="S6" s="288" t="str">
        <f>VLOOKUP(A6,'第5区'!$C$3:$J$39,4,0)</f>
        <v>斎藤　圭介</v>
      </c>
      <c r="T6" s="288"/>
      <c r="U6" s="288"/>
      <c r="V6" s="207">
        <f>VLOOKUP(A6,'第5区'!$C$3:$J$39,5,0)</f>
        <v>2</v>
      </c>
      <c r="W6" s="288" t="str">
        <f>VLOOKUP(A6,'第6区'!$C$3:$J$39,4,0)</f>
        <v>富井　一仁</v>
      </c>
      <c r="X6" s="288"/>
      <c r="Y6" s="288"/>
      <c r="Z6" s="207">
        <f>VLOOKUP(A6,'第6区'!$C$3:$J$39,5,0)</f>
        <v>3</v>
      </c>
      <c r="AA6" s="208"/>
    </row>
    <row r="7" spans="1:28" s="209" customFormat="1" ht="15" customHeight="1">
      <c r="A7" s="290"/>
      <c r="B7" s="291"/>
      <c r="C7" s="210" t="s">
        <v>29</v>
      </c>
      <c r="D7" s="211">
        <f>VLOOKUP(A6,'第1区'!$C$3:$J$39,8,0)</f>
        <v>7</v>
      </c>
      <c r="E7" s="212" t="s">
        <v>30</v>
      </c>
      <c r="F7" s="213">
        <f>VLOOKUP(A6,'第1区'!$C$3:$J$39,3,0)</f>
        <v>0.021458333333333333</v>
      </c>
      <c r="G7" s="210" t="s">
        <v>29</v>
      </c>
      <c r="H7" s="211">
        <f>VLOOKUP(A6,'第2区'!$C$3:$J$39,8,0)</f>
        <v>10</v>
      </c>
      <c r="I7" s="212" t="s">
        <v>30</v>
      </c>
      <c r="J7" s="213">
        <f>VLOOKUP(A6,'第2区'!$C$3:$J$39,3,0)</f>
        <v>0.028460648148148148</v>
      </c>
      <c r="K7" s="210" t="s">
        <v>29</v>
      </c>
      <c r="L7" s="211">
        <f>VLOOKUP(A6,'第3区'!$C$3:$J$40,8,0)</f>
        <v>10</v>
      </c>
      <c r="M7" s="212" t="s">
        <v>30</v>
      </c>
      <c r="N7" s="213">
        <f>VLOOKUP(A6,'第3区'!$C$3:$J$40,3,0)</f>
        <v>0.04568287037037037</v>
      </c>
      <c r="O7" s="210" t="s">
        <v>29</v>
      </c>
      <c r="P7" s="211">
        <f>VLOOKUP(A6,'第4区'!$C$3:$J$39,8,0)</f>
        <v>6</v>
      </c>
      <c r="Q7" s="212" t="s">
        <v>30</v>
      </c>
      <c r="R7" s="213">
        <f>VLOOKUP(A6,'第4区'!$C$3:$J$39,3,0)</f>
        <v>0.057129629629629634</v>
      </c>
      <c r="S7" s="210" t="s">
        <v>29</v>
      </c>
      <c r="T7" s="211">
        <f>VLOOKUP(A6,'第5区'!$C$3:$J$39,8,0)</f>
        <v>11</v>
      </c>
      <c r="U7" s="212" t="s">
        <v>30</v>
      </c>
      <c r="V7" s="213">
        <f>VLOOKUP(A6,'第5区'!$C$3:$J$39,3,0)</f>
        <v>0.07024305555555556</v>
      </c>
      <c r="W7" s="210" t="s">
        <v>29</v>
      </c>
      <c r="X7" s="211">
        <f>VLOOKUP(A6,'第6区'!$C$3:$J$39,8,0)</f>
        <v>12</v>
      </c>
      <c r="Y7" s="212" t="s">
        <v>30</v>
      </c>
      <c r="Z7" s="213">
        <f>VLOOKUP(A6,'第6区'!$C$3:$J$39,3,0)</f>
        <v>0.08818287037037037</v>
      </c>
      <c r="AA7" s="214">
        <f>SUM(F8,J8,N8,R8,V8,Z8)</f>
        <v>0.08818287037037037</v>
      </c>
      <c r="AB7" s="209" t="s">
        <v>770</v>
      </c>
    </row>
    <row r="8" spans="1:28" s="209" customFormat="1" ht="15" customHeight="1">
      <c r="A8" s="290"/>
      <c r="B8" s="291"/>
      <c r="C8" s="215" t="s">
        <v>31</v>
      </c>
      <c r="D8" s="216">
        <f>VLOOKUP(A6,'第1区'!$C$3:$J$39,7,0)</f>
        <v>7</v>
      </c>
      <c r="E8" s="217" t="s">
        <v>32</v>
      </c>
      <c r="F8" s="218">
        <f>VLOOKUP(A6,'第1区'!$C$3:$J$39,6,0)</f>
        <v>0.021458333333333333</v>
      </c>
      <c r="G8" s="215" t="s">
        <v>31</v>
      </c>
      <c r="H8" s="216">
        <f>VLOOKUP(A6,'第2区'!$C$3:$J$39,7,0)</f>
        <v>11</v>
      </c>
      <c r="I8" s="217" t="s">
        <v>32</v>
      </c>
      <c r="J8" s="218">
        <f>VLOOKUP(A6,'第2区'!$C$3:$J$39,6,0)</f>
        <v>0.007002314814814815</v>
      </c>
      <c r="K8" s="215" t="s">
        <v>31</v>
      </c>
      <c r="L8" s="216">
        <f>VLOOKUP(A6,'第3区'!$C$3:$J$40,7,0)</f>
        <v>7</v>
      </c>
      <c r="M8" s="217" t="s">
        <v>32</v>
      </c>
      <c r="N8" s="218">
        <f>VLOOKUP(A6,'第3区'!$C$3:$J$40,6,0)</f>
        <v>0.01722222222222222</v>
      </c>
      <c r="O8" s="215" t="s">
        <v>31</v>
      </c>
      <c r="P8" s="216">
        <f>VLOOKUP(A6,'第4区'!$C$3:$J$39,7,0)</f>
        <v>5</v>
      </c>
      <c r="Q8" s="217" t="s">
        <v>32</v>
      </c>
      <c r="R8" s="218">
        <f>VLOOKUP(A6,'第4区'!$C$3:$J$39,6,0)</f>
        <v>0.011446759259259268</v>
      </c>
      <c r="S8" s="215" t="s">
        <v>31</v>
      </c>
      <c r="T8" s="216">
        <f>VLOOKUP(A6,'第5区'!$C$3:$J$39,7,0)</f>
        <v>16</v>
      </c>
      <c r="U8" s="217" t="s">
        <v>32</v>
      </c>
      <c r="V8" s="218">
        <f>VLOOKUP(A6,'第5区'!$C$3:$J$39,6,0)</f>
        <v>0.013113425925925924</v>
      </c>
      <c r="W8" s="215" t="s">
        <v>31</v>
      </c>
      <c r="X8" s="216">
        <f>VLOOKUP(A6,'第6区'!$C$3:$J$39,7,0)</f>
        <v>14</v>
      </c>
      <c r="Y8" s="217" t="s">
        <v>32</v>
      </c>
      <c r="Z8" s="218">
        <f>VLOOKUP(A6,'第6区'!$C$3:$J$39,6,0)</f>
        <v>0.01793981481481481</v>
      </c>
      <c r="AA8" s="219" t="s">
        <v>781</v>
      </c>
      <c r="AB8" s="209">
        <f>RANK(AA7,$AA$7:$AA$56,16)</f>
        <v>12</v>
      </c>
    </row>
    <row r="9" spans="1:27" s="209" customFormat="1" ht="15" customHeight="1">
      <c r="A9" s="290" t="str">
        <f>'第5区'!C4</f>
        <v>宇大</v>
      </c>
      <c r="B9" s="291"/>
      <c r="C9" s="284" t="str">
        <f>VLOOKUP(A9,'第1区'!$C$3:$J$39,4,0)</f>
        <v>郡司　康平</v>
      </c>
      <c r="D9" s="284"/>
      <c r="E9" s="284"/>
      <c r="F9" s="207">
        <f>VLOOKUP(A9,'第1区'!$C$3:$J$39,5,0)</f>
        <v>1</v>
      </c>
      <c r="G9" s="289" t="str">
        <f>VLOOKUP(A9,'第2区'!$C$3:$J$39,4,0)</f>
        <v>谷原　達也</v>
      </c>
      <c r="H9" s="288"/>
      <c r="I9" s="288"/>
      <c r="J9" s="207">
        <f>VLOOKUP(A9,'第2区'!$C$3:$J$38,5,0)</f>
        <v>3</v>
      </c>
      <c r="K9" s="284" t="str">
        <f>VLOOKUP(A9,'第3区'!$C$3:$J$39,4,0)</f>
        <v>堀子　晋作</v>
      </c>
      <c r="L9" s="284"/>
      <c r="M9" s="284"/>
      <c r="N9" s="207">
        <f>VLOOKUP(A9,'第3区'!$C$3:$J$39,5,0)</f>
        <v>2</v>
      </c>
      <c r="O9" s="284" t="str">
        <f>VLOOKUP(A9,'第4区'!$C$3:$J$38,4,0)</f>
        <v>大石　宇志</v>
      </c>
      <c r="P9" s="284"/>
      <c r="Q9" s="284"/>
      <c r="R9" s="207">
        <f>VLOOKUP(A9,'第4区'!$C$3:$J$38,5,0)</f>
        <v>2</v>
      </c>
      <c r="S9" s="284" t="str">
        <f>VLOOKUP(A9,'第5区'!$C$3:$J$38,4,0)</f>
        <v>佐藤　直樹</v>
      </c>
      <c r="T9" s="284"/>
      <c r="U9" s="284"/>
      <c r="V9" s="207" t="str">
        <f>VLOOKUP(A9,'第5区'!$C$3:$J$38,5,0)</f>
        <v>M2</v>
      </c>
      <c r="W9" s="284" t="str">
        <f>VLOOKUP(A9,'第6区'!$C$3:$J$38,4,0)</f>
        <v>林　勲平</v>
      </c>
      <c r="X9" s="284"/>
      <c r="Y9" s="284"/>
      <c r="Z9" s="220">
        <f>VLOOKUP(A9,'第6区'!$C$3:$J$38,5,0)</f>
        <v>1</v>
      </c>
      <c r="AA9" s="208"/>
    </row>
    <row r="10" spans="1:27" s="209" customFormat="1" ht="15" customHeight="1">
      <c r="A10" s="290"/>
      <c r="B10" s="291"/>
      <c r="C10" s="210" t="s">
        <v>29</v>
      </c>
      <c r="D10" s="211">
        <f>VLOOKUP(A9,'第1区'!$C$3:$J$39,8,0)</f>
        <v>6</v>
      </c>
      <c r="E10" s="212" t="s">
        <v>30</v>
      </c>
      <c r="F10" s="213">
        <f>VLOOKUP(A9,'第1区'!$C$3:$J$39,3,0)</f>
        <v>0.021284722222222222</v>
      </c>
      <c r="G10" s="210" t="s">
        <v>29</v>
      </c>
      <c r="H10" s="211">
        <f>VLOOKUP(A9,'第2区'!$C$3:$J$38,8,0)</f>
        <v>12</v>
      </c>
      <c r="I10" s="212" t="s">
        <v>30</v>
      </c>
      <c r="J10" s="213">
        <f>VLOOKUP(A9,'第2区'!$C$3:$J$38,3,0)</f>
        <v>0.02854166666666667</v>
      </c>
      <c r="K10" s="210" t="s">
        <v>29</v>
      </c>
      <c r="L10" s="211">
        <f>VLOOKUP(A9,'第3区'!$C$3:$J$39,8,0)</f>
        <v>15</v>
      </c>
      <c r="M10" s="212" t="s">
        <v>30</v>
      </c>
      <c r="N10" s="213">
        <f>VLOOKUP(A9,'第3区'!$C$3:$J$39,3,0)</f>
        <v>0.04766203703703704</v>
      </c>
      <c r="O10" s="210" t="s">
        <v>29</v>
      </c>
      <c r="P10" s="211">
        <f>VLOOKUP(A9,'第4区'!$C$3:$J$38,8,0)</f>
        <v>15</v>
      </c>
      <c r="Q10" s="212" t="s">
        <v>30</v>
      </c>
      <c r="R10" s="213">
        <f>VLOOKUP(A9,'第4区'!$C$3:$J$38,3,0)</f>
        <v>0.05997685185185186</v>
      </c>
      <c r="S10" s="210" t="s">
        <v>29</v>
      </c>
      <c r="T10" s="211">
        <f>VLOOKUP(A9,'第5区'!$C$3:$J$38,8,0)</f>
        <v>15</v>
      </c>
      <c r="U10" s="212" t="s">
        <v>30</v>
      </c>
      <c r="V10" s="213">
        <f>VLOOKUP(A9,'第5区'!$C$3:$J$38,3,0)</f>
        <v>0.0725925925925926</v>
      </c>
      <c r="W10" s="210" t="s">
        <v>29</v>
      </c>
      <c r="X10" s="211">
        <f>VLOOKUP(A9,'第6区'!$C$3:$J$38,8,0)</f>
        <v>15</v>
      </c>
      <c r="Y10" s="212" t="s">
        <v>30</v>
      </c>
      <c r="Z10" s="221">
        <f>VLOOKUP(A9,'第6区'!$C$3:$J$38,3,0)</f>
        <v>0.09046296296296297</v>
      </c>
      <c r="AA10" s="214">
        <f>SUM(F11,J11,N11,R11,V11,Z11)</f>
        <v>0.09046296296296297</v>
      </c>
    </row>
    <row r="11" spans="1:28" s="209" customFormat="1" ht="15" customHeight="1">
      <c r="A11" s="290"/>
      <c r="B11" s="291"/>
      <c r="C11" s="215" t="s">
        <v>31</v>
      </c>
      <c r="D11" s="216">
        <f>VLOOKUP(A9,'第1区'!$C$3:$J$39,7,0)</f>
        <v>6</v>
      </c>
      <c r="E11" s="217" t="s">
        <v>32</v>
      </c>
      <c r="F11" s="218">
        <f>VLOOKUP(A9,'第1区'!$C$3:$J$39,6,0)</f>
        <v>0.021284722222222222</v>
      </c>
      <c r="G11" s="215" t="s">
        <v>31</v>
      </c>
      <c r="H11" s="216">
        <f>VLOOKUP(A9,'第2区'!$C$3:$J$38,7,0)</f>
        <v>15</v>
      </c>
      <c r="I11" s="217" t="s">
        <v>32</v>
      </c>
      <c r="J11" s="218">
        <f>VLOOKUP(A9,'第2区'!$C$3:$J$38,6,0)</f>
        <v>0.007256944444444448</v>
      </c>
      <c r="K11" s="215" t="s">
        <v>31</v>
      </c>
      <c r="L11" s="216">
        <f>VLOOKUP(A9,'第3区'!$C$3:$J$39,7,0)</f>
        <v>15</v>
      </c>
      <c r="M11" s="217" t="s">
        <v>32</v>
      </c>
      <c r="N11" s="218">
        <f>VLOOKUP(A9,'第3区'!$C$3:$J$39,6,0)</f>
        <v>0.019120370370370367</v>
      </c>
      <c r="O11" s="215" t="s">
        <v>31</v>
      </c>
      <c r="P11" s="216">
        <f>VLOOKUP(A9,'第4区'!$C$3:$J$38,7,0)</f>
        <v>13</v>
      </c>
      <c r="Q11" s="217" t="s">
        <v>32</v>
      </c>
      <c r="R11" s="218">
        <f>VLOOKUP(A9,'第4区'!$C$3:$J$38,6,0)</f>
        <v>0.01231481481481482</v>
      </c>
      <c r="S11" s="215" t="s">
        <v>31</v>
      </c>
      <c r="T11" s="216">
        <f>VLOOKUP(A9,'第5区'!$C$3:$J$38,7,0)</f>
        <v>15</v>
      </c>
      <c r="U11" s="217" t="s">
        <v>32</v>
      </c>
      <c r="V11" s="218">
        <f>VLOOKUP(A9,'第5区'!$C$3:$J$38,6,0)</f>
        <v>0.01261574074074074</v>
      </c>
      <c r="W11" s="215" t="s">
        <v>31</v>
      </c>
      <c r="X11" s="216">
        <f>VLOOKUP(A9,'第6区'!$C$3:$J$38,7,0)</f>
        <v>11</v>
      </c>
      <c r="Y11" s="217" t="s">
        <v>32</v>
      </c>
      <c r="Z11" s="222">
        <f>VLOOKUP(A9,'第6区'!$C$3:$J$38,6,0)</f>
        <v>0.01787037037037037</v>
      </c>
      <c r="AA11" s="219" t="s">
        <v>782</v>
      </c>
      <c r="AB11" s="209">
        <f>RANK(AA10,$AA$7:$AA$56,16)</f>
        <v>15</v>
      </c>
    </row>
    <row r="12" spans="1:27" s="209" customFormat="1" ht="15" customHeight="1">
      <c r="A12" s="290" t="str">
        <f>'第5区'!C5</f>
        <v>群馬大</v>
      </c>
      <c r="B12" s="291"/>
      <c r="C12" s="284" t="str">
        <f>VLOOKUP(A12,'第1区'!$C$3:$J$39,4,0)</f>
        <v>荒木　啓至</v>
      </c>
      <c r="D12" s="284"/>
      <c r="E12" s="284"/>
      <c r="F12" s="223">
        <f>VLOOKUP(A12,'第1区'!$C$3:$J$39,5,0)</f>
        <v>1</v>
      </c>
      <c r="G12" s="289" t="str">
        <f>VLOOKUP(A12,'第2区'!$C$3:$J$38,4,0)</f>
        <v>須藤　昂平</v>
      </c>
      <c r="H12" s="288"/>
      <c r="I12" s="288"/>
      <c r="J12" s="223">
        <f>VLOOKUP(A12,'第2区'!$C$3:$J$38,5,0)</f>
        <v>2</v>
      </c>
      <c r="K12" s="284" t="str">
        <f>VLOOKUP(A12,'第3区'!$C$3:$J$39,4,0)</f>
        <v>谷　夏樹</v>
      </c>
      <c r="L12" s="284"/>
      <c r="M12" s="284"/>
      <c r="N12" s="223">
        <f>VLOOKUP(A12,'第3区'!$C$3:$J$39,5,0)</f>
        <v>2</v>
      </c>
      <c r="O12" s="284" t="str">
        <f>VLOOKUP(A12,'第4区'!$C$3:$J$38,4,0)</f>
        <v>関口　奨</v>
      </c>
      <c r="P12" s="284"/>
      <c r="Q12" s="284"/>
      <c r="R12" s="223">
        <f>VLOOKUP(A12,'第4区'!$C$3:$J$38,5,0)</f>
        <v>1</v>
      </c>
      <c r="S12" s="284" t="str">
        <f>VLOOKUP(A12,'第5区'!$C$3:$J$38,4,0)</f>
        <v>五十嵐　崇之</v>
      </c>
      <c r="T12" s="284"/>
      <c r="U12" s="284"/>
      <c r="V12" s="223">
        <f>VLOOKUP(A12,'第5区'!$C$3:$J$38,5,0)</f>
        <v>3</v>
      </c>
      <c r="W12" s="284" t="str">
        <f>VLOOKUP(A12,'第6区'!$C$3:$J$38,4,0)</f>
        <v>小倉　庸輔</v>
      </c>
      <c r="X12" s="284"/>
      <c r="Y12" s="284"/>
      <c r="Z12" s="224">
        <f>VLOOKUP(A12,'第6区'!$C$3:$J$38,5,0)</f>
        <v>3</v>
      </c>
      <c r="AA12" s="225"/>
    </row>
    <row r="13" spans="1:27" s="209" customFormat="1" ht="15" customHeight="1">
      <c r="A13" s="290"/>
      <c r="B13" s="291"/>
      <c r="C13" s="210" t="s">
        <v>29</v>
      </c>
      <c r="D13" s="211">
        <f>VLOOKUP(A12,'第1区'!$C$3:$J$39,8,0)</f>
        <v>16</v>
      </c>
      <c r="E13" s="212" t="s">
        <v>30</v>
      </c>
      <c r="F13" s="213">
        <f>VLOOKUP(A12,'第1区'!$C$3:$J$39,3,0)</f>
        <v>0.022685185185185183</v>
      </c>
      <c r="G13" s="210" t="s">
        <v>29</v>
      </c>
      <c r="H13" s="211">
        <f>VLOOKUP(A12,'第2区'!$C$3:$J$38,8,0)</f>
        <v>16</v>
      </c>
      <c r="I13" s="212" t="s">
        <v>30</v>
      </c>
      <c r="J13" s="213">
        <f>VLOOKUP(A12,'第2区'!$C$3:$J$38,3,0)</f>
        <v>0.031064814814814812</v>
      </c>
      <c r="K13" s="210" t="s">
        <v>29</v>
      </c>
      <c r="L13" s="211">
        <f>VLOOKUP(A12,'第3区'!$C$3:$J$39,8,0)</f>
        <v>16</v>
      </c>
      <c r="M13" s="212" t="s">
        <v>30</v>
      </c>
      <c r="N13" s="213">
        <f>VLOOKUP(A12,'第3区'!$C$3:$J$39,3,0)</f>
        <v>0.050416666666666665</v>
      </c>
      <c r="O13" s="210" t="s">
        <v>29</v>
      </c>
      <c r="P13" s="211">
        <f>VLOOKUP(A12,'第4区'!$C$3:$J$38,8,0)</f>
        <v>16</v>
      </c>
      <c r="Q13" s="212" t="s">
        <v>30</v>
      </c>
      <c r="R13" s="213">
        <f>VLOOKUP(A12,'第4区'!$C$3:$J$38,3,0)</f>
        <v>0.06354166666666666</v>
      </c>
      <c r="S13" s="210" t="s">
        <v>29</v>
      </c>
      <c r="T13" s="211">
        <f>VLOOKUP(A12,'第5区'!$C$3:$J$38,8,0)</f>
        <v>16</v>
      </c>
      <c r="U13" s="212" t="s">
        <v>30</v>
      </c>
      <c r="V13" s="213">
        <f>VLOOKUP(A12,'第5区'!$C$3:$J$38,3,0)</f>
        <v>0.07592592592592594</v>
      </c>
      <c r="W13" s="210" t="s">
        <v>29</v>
      </c>
      <c r="X13" s="211">
        <f>VLOOKUP(A12,'第6区'!$C$3:$J$38,8,0)</f>
        <v>16</v>
      </c>
      <c r="Y13" s="212" t="s">
        <v>30</v>
      </c>
      <c r="Z13" s="221">
        <f>VLOOKUP(A12,'第6区'!$C$3:$J$38,3,0)</f>
        <v>0.09379629629629631</v>
      </c>
      <c r="AA13" s="214">
        <f>SUM(F14,J14,N14,R14,V14,Z14)</f>
        <v>0.09379629629629631</v>
      </c>
    </row>
    <row r="14" spans="1:28" s="209" customFormat="1" ht="15" customHeight="1">
      <c r="A14" s="290"/>
      <c r="B14" s="291"/>
      <c r="C14" s="215" t="s">
        <v>31</v>
      </c>
      <c r="D14" s="216">
        <f>VLOOKUP(A12,'第1区'!$C$3:$J$39,7,0)</f>
        <v>16</v>
      </c>
      <c r="E14" s="217" t="s">
        <v>32</v>
      </c>
      <c r="F14" s="218">
        <f>VLOOKUP(A12,'第1区'!$C$3:$J$39,6,0)</f>
        <v>0.022685185185185183</v>
      </c>
      <c r="G14" s="215" t="s">
        <v>31</v>
      </c>
      <c r="H14" s="216">
        <f>VLOOKUP(A12,'第2区'!$C$3:$J$38,7,0)</f>
        <v>16</v>
      </c>
      <c r="I14" s="217" t="s">
        <v>32</v>
      </c>
      <c r="J14" s="218">
        <f>VLOOKUP(A12,'第2区'!$C$3:$J$38,6,0)</f>
        <v>0.00837962962962963</v>
      </c>
      <c r="K14" s="215" t="s">
        <v>31</v>
      </c>
      <c r="L14" s="216">
        <f>VLOOKUP(A12,'第3区'!$C$3:$J$39,7,0)</f>
        <v>16</v>
      </c>
      <c r="M14" s="217" t="s">
        <v>32</v>
      </c>
      <c r="N14" s="218">
        <f>VLOOKUP(A12,'第3区'!$C$3:$J$39,6,0)</f>
        <v>0.019351851851851853</v>
      </c>
      <c r="O14" s="215" t="s">
        <v>31</v>
      </c>
      <c r="P14" s="216">
        <f>VLOOKUP(A12,'第4区'!$C$3:$J$38,7,0)</f>
        <v>16</v>
      </c>
      <c r="Q14" s="217" t="s">
        <v>32</v>
      </c>
      <c r="R14" s="218">
        <f>VLOOKUP(A12,'第4区'!$C$3:$J$38,6,0)</f>
        <v>0.013124999999999998</v>
      </c>
      <c r="S14" s="215" t="s">
        <v>31</v>
      </c>
      <c r="T14" s="216">
        <f>VLOOKUP(A12,'第5区'!$C$3:$J$38,7,0)</f>
        <v>14</v>
      </c>
      <c r="U14" s="217" t="s">
        <v>32</v>
      </c>
      <c r="V14" s="218">
        <f>VLOOKUP(A12,'第5区'!$C$3:$J$38,6,0)</f>
        <v>0.012384259259259275</v>
      </c>
      <c r="W14" s="215" t="s">
        <v>31</v>
      </c>
      <c r="X14" s="216">
        <f>VLOOKUP(A12,'第6区'!$C$3:$J$38,7,0)</f>
        <v>11</v>
      </c>
      <c r="Y14" s="217" t="s">
        <v>32</v>
      </c>
      <c r="Z14" s="222">
        <f>VLOOKUP(A12,'第6区'!$C$3:$J$38,6,0)</f>
        <v>0.01787037037037037</v>
      </c>
      <c r="AA14" s="219" t="s">
        <v>783</v>
      </c>
      <c r="AB14" s="209">
        <f>RANK(AA13,$AA$7:$AA$56,16)</f>
        <v>16</v>
      </c>
    </row>
    <row r="15" spans="1:27" s="209" customFormat="1" ht="15" customHeight="1">
      <c r="A15" s="290" t="str">
        <f>'第5区'!C6</f>
        <v>埼玉大</v>
      </c>
      <c r="B15" s="291"/>
      <c r="C15" s="284" t="str">
        <f>VLOOKUP(A15,'第1区'!$C$3:$J$39,4,0)</f>
        <v>稲葉　伸正</v>
      </c>
      <c r="D15" s="284"/>
      <c r="E15" s="284"/>
      <c r="F15" s="223">
        <f>VLOOKUP(A15,'第1区'!$C$3:$J$39,5,0)</f>
        <v>4</v>
      </c>
      <c r="G15" s="289" t="str">
        <f>VLOOKUP(A15,'第2区'!$C$3:$J$38,4,0)</f>
        <v>須田　純平</v>
      </c>
      <c r="H15" s="288"/>
      <c r="I15" s="288"/>
      <c r="J15" s="223">
        <f>VLOOKUP(A15,'第2区'!$C$3:$J$38,5,0)</f>
        <v>4</v>
      </c>
      <c r="K15" s="284" t="str">
        <f>VLOOKUP(A15,'第3区'!$C$3:$J$39,4,0)</f>
        <v>和田　恭平</v>
      </c>
      <c r="L15" s="284"/>
      <c r="M15" s="284"/>
      <c r="N15" s="223">
        <f>VLOOKUP(A15,'第3区'!$C$3:$J$39,5,0)</f>
        <v>2</v>
      </c>
      <c r="O15" s="284" t="str">
        <f>VLOOKUP(A15,'第4区'!$C$3:$J$38,4,0)</f>
        <v>早川　正也</v>
      </c>
      <c r="P15" s="284"/>
      <c r="Q15" s="284"/>
      <c r="R15" s="223">
        <f>VLOOKUP(A15,'第4区'!$C$3:$J$38,5,0)</f>
        <v>1</v>
      </c>
      <c r="S15" s="284" t="str">
        <f>VLOOKUP(A15,'第5区'!$C$3:$J$38,4,0)</f>
        <v>深谷　心</v>
      </c>
      <c r="T15" s="284"/>
      <c r="U15" s="284"/>
      <c r="V15" s="223">
        <f>VLOOKUP(A15,'第5区'!$C$3:$J$38,5,0)</f>
        <v>2</v>
      </c>
      <c r="W15" s="284" t="str">
        <f>VLOOKUP(A15,'第6区'!$C$3:$J$38,4,0)</f>
        <v>星　雄介</v>
      </c>
      <c r="X15" s="284"/>
      <c r="Y15" s="284"/>
      <c r="Z15" s="224">
        <f>VLOOKUP(A15,'第6区'!$C$3:$J$38,5,0)</f>
        <v>4</v>
      </c>
      <c r="AA15" s="225"/>
    </row>
    <row r="16" spans="1:27" s="209" customFormat="1" ht="15" customHeight="1">
      <c r="A16" s="290"/>
      <c r="B16" s="291"/>
      <c r="C16" s="210" t="s">
        <v>29</v>
      </c>
      <c r="D16" s="211">
        <f>VLOOKUP(A15,'第1区'!$C$3:$J$39,8,0)</f>
        <v>14</v>
      </c>
      <c r="E16" s="212" t="s">
        <v>30</v>
      </c>
      <c r="F16" s="213">
        <f>VLOOKUP(A15,'第1区'!$C$3:$J$39,3,0)</f>
        <v>0.022291666666666668</v>
      </c>
      <c r="G16" s="210" t="s">
        <v>29</v>
      </c>
      <c r="H16" s="211">
        <f>VLOOKUP(A15,'第2区'!$C$3:$J$38,8,0)</f>
        <v>13</v>
      </c>
      <c r="I16" s="212" t="s">
        <v>30</v>
      </c>
      <c r="J16" s="213">
        <f>VLOOKUP(A15,'第2区'!$C$3:$J$38,3,0)</f>
        <v>0.029108796296296296</v>
      </c>
      <c r="K16" s="210" t="s">
        <v>29</v>
      </c>
      <c r="L16" s="211">
        <f>VLOOKUP(A15,'第3区'!$C$3:$J$39,8,0)</f>
        <v>13</v>
      </c>
      <c r="M16" s="212" t="s">
        <v>30</v>
      </c>
      <c r="N16" s="213">
        <f>VLOOKUP(A15,'第3区'!$C$3:$J$39,3,0)</f>
        <v>0.04680555555555555</v>
      </c>
      <c r="O16" s="210" t="s">
        <v>29</v>
      </c>
      <c r="P16" s="211">
        <f>VLOOKUP(A15,'第4区'!$C$3:$J$38,8,0)</f>
        <v>14</v>
      </c>
      <c r="Q16" s="212" t="s">
        <v>30</v>
      </c>
      <c r="R16" s="213">
        <f>VLOOKUP(A15,'第4区'!$C$3:$J$38,3,0)</f>
        <v>0.05924768518518519</v>
      </c>
      <c r="S16" s="210" t="s">
        <v>29</v>
      </c>
      <c r="T16" s="211">
        <f>VLOOKUP(A15,'第5区'!$C$3:$J$38,8,0)</f>
        <v>14</v>
      </c>
      <c r="U16" s="212" t="s">
        <v>30</v>
      </c>
      <c r="V16" s="213">
        <f>VLOOKUP(A15,'第5区'!$C$3:$J$38,3,0)</f>
        <v>0.0712037037037037</v>
      </c>
      <c r="W16" s="210" t="s">
        <v>29</v>
      </c>
      <c r="X16" s="211">
        <f>VLOOKUP(A15,'第6区'!$C$3:$J$38,8,0)</f>
        <v>13</v>
      </c>
      <c r="Y16" s="212" t="s">
        <v>30</v>
      </c>
      <c r="Z16" s="221">
        <f>VLOOKUP(A15,'第6区'!$C$3:$J$38,3,0)</f>
        <v>0.08875</v>
      </c>
      <c r="AA16" s="214">
        <f>SUM(F17,J17,N17,R17,V17,Z17)</f>
        <v>0.08875</v>
      </c>
    </row>
    <row r="17" spans="1:28" s="209" customFormat="1" ht="15" customHeight="1">
      <c r="A17" s="290"/>
      <c r="B17" s="291"/>
      <c r="C17" s="215" t="s">
        <v>31</v>
      </c>
      <c r="D17" s="216">
        <f>VLOOKUP(A15,'第1区'!$C$3:$J$39,7,0)</f>
        <v>14</v>
      </c>
      <c r="E17" s="217" t="s">
        <v>32</v>
      </c>
      <c r="F17" s="218">
        <f>VLOOKUP(A15,'第1区'!$C$3:$J$39,6,0)</f>
        <v>0.022291666666666668</v>
      </c>
      <c r="G17" s="215" t="s">
        <v>31</v>
      </c>
      <c r="H17" s="216">
        <f>VLOOKUP(A15,'第2区'!$C$3:$J$38,7,0)</f>
        <v>5</v>
      </c>
      <c r="I17" s="217" t="s">
        <v>32</v>
      </c>
      <c r="J17" s="218">
        <f>VLOOKUP(A15,'第2区'!$C$3:$J$38,6,0)</f>
        <v>0.006817129629629628</v>
      </c>
      <c r="K17" s="215" t="s">
        <v>31</v>
      </c>
      <c r="L17" s="216">
        <f>VLOOKUP(A15,'第3区'!$C$3:$J$39,7,0)</f>
        <v>12</v>
      </c>
      <c r="M17" s="217" t="s">
        <v>32</v>
      </c>
      <c r="N17" s="218">
        <f>VLOOKUP(A15,'第3区'!$C$3:$J$39,6,0)</f>
        <v>0.017696759259259256</v>
      </c>
      <c r="O17" s="215" t="s">
        <v>31</v>
      </c>
      <c r="P17" s="216">
        <f>VLOOKUP(A15,'第4区'!$C$3:$J$38,7,0)</f>
        <v>14</v>
      </c>
      <c r="Q17" s="217" t="s">
        <v>32</v>
      </c>
      <c r="R17" s="218">
        <f>VLOOKUP(A15,'第4区'!$C$3:$J$38,6,0)</f>
        <v>0.012442129629629636</v>
      </c>
      <c r="S17" s="215" t="s">
        <v>31</v>
      </c>
      <c r="T17" s="216">
        <f>VLOOKUP(A15,'第5区'!$C$3:$J$38,7,0)</f>
        <v>10</v>
      </c>
      <c r="U17" s="217" t="s">
        <v>32</v>
      </c>
      <c r="V17" s="218">
        <f>VLOOKUP(A15,'第5区'!$C$3:$J$38,6,0)</f>
        <v>0.011956018518518512</v>
      </c>
      <c r="W17" s="215" t="s">
        <v>31</v>
      </c>
      <c r="X17" s="216">
        <f>VLOOKUP(A15,'第6区'!$C$3:$J$38,7,0)</f>
        <v>10</v>
      </c>
      <c r="Y17" s="217" t="s">
        <v>32</v>
      </c>
      <c r="Z17" s="222">
        <f>VLOOKUP(A15,'第6区'!$C$3:$J$38,6,0)</f>
        <v>0.017546296296296296</v>
      </c>
      <c r="AA17" s="219" t="s">
        <v>784</v>
      </c>
      <c r="AB17" s="209">
        <f>RANK(AA16,$AA$7:$AA$56,16)</f>
        <v>13</v>
      </c>
    </row>
    <row r="18" spans="1:27" s="209" customFormat="1" ht="15" customHeight="1">
      <c r="A18" s="290" t="str">
        <f>'第5区'!C7</f>
        <v>首都大</v>
      </c>
      <c r="B18" s="291"/>
      <c r="C18" s="284" t="str">
        <f>VLOOKUP(A18,'第1区'!$C$3:$J$39,4,0)</f>
        <v>服部　俊</v>
      </c>
      <c r="D18" s="284"/>
      <c r="E18" s="284"/>
      <c r="F18" s="223">
        <f>VLOOKUP(A18,'第1区'!$C$3:$J$39,5,0)</f>
        <v>2</v>
      </c>
      <c r="G18" s="289" t="str">
        <f>VLOOKUP(A18,'第2区'!$C$3:$J$38,4,0)</f>
        <v>工藤　光</v>
      </c>
      <c r="H18" s="288"/>
      <c r="I18" s="288"/>
      <c r="J18" s="223">
        <f>VLOOKUP(A18,'第2区'!$C$3:$J$38,5,0)</f>
        <v>4</v>
      </c>
      <c r="K18" s="284" t="str">
        <f>VLOOKUP(A18,'第3区'!$C$3:$J$39,4,0)</f>
        <v>臼井　崇人</v>
      </c>
      <c r="L18" s="284"/>
      <c r="M18" s="284"/>
      <c r="N18" s="223">
        <f>VLOOKUP(A18,'第3区'!$C$3:$J$39,5,0)</f>
        <v>2</v>
      </c>
      <c r="O18" s="284" t="str">
        <f>VLOOKUP(A18,'第4区'!$C$3:$J$38,4,0)</f>
        <v>永井　史也</v>
      </c>
      <c r="P18" s="284"/>
      <c r="Q18" s="284"/>
      <c r="R18" s="223">
        <f>VLOOKUP(A18,'第4区'!$C$3:$J$38,5,0)</f>
        <v>4</v>
      </c>
      <c r="S18" s="284" t="str">
        <f>VLOOKUP(A18,'第5区'!$C$3:$J$38,4,0)</f>
        <v>今井　明士</v>
      </c>
      <c r="T18" s="284"/>
      <c r="U18" s="284"/>
      <c r="V18" s="223" t="str">
        <f>VLOOKUP(A18,'第5区'!$C$3:$J$38,5,0)</f>
        <v>M2</v>
      </c>
      <c r="W18" s="284" t="str">
        <f>VLOOKUP(A18,'第6区'!$C$3:$J$38,4,0)</f>
        <v>高野　遼</v>
      </c>
      <c r="X18" s="284"/>
      <c r="Y18" s="284"/>
      <c r="Z18" s="224">
        <f>VLOOKUP(A18,'第6区'!$C$3:$J$38,5,0)</f>
        <v>1</v>
      </c>
      <c r="AA18" s="225"/>
    </row>
    <row r="19" spans="1:27" s="209" customFormat="1" ht="15" customHeight="1">
      <c r="A19" s="290"/>
      <c r="B19" s="291"/>
      <c r="C19" s="210" t="s">
        <v>29</v>
      </c>
      <c r="D19" s="211">
        <f>VLOOKUP(A18,'第1区'!$C$3:$J$39,8,0)</f>
        <v>2</v>
      </c>
      <c r="E19" s="212" t="s">
        <v>30</v>
      </c>
      <c r="F19" s="213">
        <f>VLOOKUP(A18,'第1区'!$C$3:$J$39,3,0)</f>
        <v>0.020995370370370373</v>
      </c>
      <c r="G19" s="210" t="s">
        <v>29</v>
      </c>
      <c r="H19" s="211">
        <f>VLOOKUP(A18,'第2区'!$C$3:$J$38,8,0)</f>
        <v>3</v>
      </c>
      <c r="I19" s="212" t="s">
        <v>30</v>
      </c>
      <c r="J19" s="213">
        <f>VLOOKUP(A18,'第2区'!$C$3:$J$38,3,0)</f>
        <v>0.02798611111111111</v>
      </c>
      <c r="K19" s="210" t="s">
        <v>29</v>
      </c>
      <c r="L19" s="211">
        <f>VLOOKUP(A18,'第3区'!$C$3:$J$39,8,0)</f>
        <v>9</v>
      </c>
      <c r="M19" s="212" t="s">
        <v>30</v>
      </c>
      <c r="N19" s="213">
        <f>VLOOKUP(A18,'第3区'!$C$3:$J$39,3,0)</f>
        <v>0.04564814814814815</v>
      </c>
      <c r="O19" s="210" t="s">
        <v>29</v>
      </c>
      <c r="P19" s="211">
        <f>VLOOKUP(A18,'第4区'!$C$3:$J$38,8,0)</f>
        <v>7</v>
      </c>
      <c r="Q19" s="212" t="s">
        <v>30</v>
      </c>
      <c r="R19" s="213">
        <f>VLOOKUP(A18,'第4区'!$C$3:$J$38,3,0)</f>
        <v>0.05716435185185185</v>
      </c>
      <c r="S19" s="210" t="s">
        <v>29</v>
      </c>
      <c r="T19" s="211">
        <f>VLOOKUP(A18,'第5区'!$C$3:$J$38,8,0)</f>
        <v>7</v>
      </c>
      <c r="U19" s="212" t="s">
        <v>30</v>
      </c>
      <c r="V19" s="213">
        <f>VLOOKUP(A18,'第5区'!$C$3:$J$38,3,0)</f>
        <v>0.06896990740740741</v>
      </c>
      <c r="W19" s="210" t="s">
        <v>29</v>
      </c>
      <c r="X19" s="211">
        <f>VLOOKUP(A18,'第6区'!$C$3:$J$38,8,0)</f>
        <v>7</v>
      </c>
      <c r="Y19" s="212" t="s">
        <v>30</v>
      </c>
      <c r="Z19" s="221">
        <f>VLOOKUP(A18,'第6区'!$C$3:$J$38,3,0)</f>
        <v>0.08685185185185185</v>
      </c>
      <c r="AA19" s="214">
        <f>SUM(F20,J20,N20,R20,V20,Z20)</f>
        <v>0.08685185185185185</v>
      </c>
    </row>
    <row r="20" spans="1:28" s="209" customFormat="1" ht="15" customHeight="1">
      <c r="A20" s="290"/>
      <c r="B20" s="291"/>
      <c r="C20" s="215" t="s">
        <v>31</v>
      </c>
      <c r="D20" s="216">
        <f>VLOOKUP(A18,'第1区'!$C$3:$J$39,7,0)</f>
        <v>2</v>
      </c>
      <c r="E20" s="217" t="s">
        <v>32</v>
      </c>
      <c r="F20" s="218">
        <f>VLOOKUP(A18,'第1区'!$C$3:$J$39,6,0)</f>
        <v>0.020995370370370373</v>
      </c>
      <c r="G20" s="215" t="s">
        <v>31</v>
      </c>
      <c r="H20" s="216">
        <f>VLOOKUP(A18,'第2区'!$C$3:$J$38,7,0)</f>
        <v>10</v>
      </c>
      <c r="I20" s="217" t="s">
        <v>32</v>
      </c>
      <c r="J20" s="218">
        <f>VLOOKUP(A18,'第2区'!$C$3:$J$38,6,0)</f>
        <v>0.006990740740740738</v>
      </c>
      <c r="K20" s="215" t="s">
        <v>31</v>
      </c>
      <c r="L20" s="216">
        <f>VLOOKUP(A18,'第3区'!$C$3:$J$39,7,0)</f>
        <v>11</v>
      </c>
      <c r="M20" s="217" t="s">
        <v>32</v>
      </c>
      <c r="N20" s="218">
        <f>VLOOKUP(A18,'第3区'!$C$3:$J$39,6,0)</f>
        <v>0.017662037037037042</v>
      </c>
      <c r="O20" s="215" t="s">
        <v>31</v>
      </c>
      <c r="P20" s="216">
        <f>VLOOKUP(A18,'第4区'!$C$3:$J$38,7,0)</f>
        <v>6</v>
      </c>
      <c r="Q20" s="217" t="s">
        <v>32</v>
      </c>
      <c r="R20" s="218">
        <f>VLOOKUP(A18,'第4区'!$C$3:$J$38,6,0)</f>
        <v>0.011516203703703695</v>
      </c>
      <c r="S20" s="215" t="s">
        <v>31</v>
      </c>
      <c r="T20" s="216">
        <f>VLOOKUP(A18,'第5区'!$C$3:$J$38,7,0)</f>
        <v>9</v>
      </c>
      <c r="U20" s="217" t="s">
        <v>32</v>
      </c>
      <c r="V20" s="218">
        <f>VLOOKUP(A18,'第5区'!$C$3:$J$38,6,0)</f>
        <v>0.011805555555555562</v>
      </c>
      <c r="W20" s="215" t="s">
        <v>31</v>
      </c>
      <c r="X20" s="216">
        <f>VLOOKUP(A18,'第6区'!$C$3:$J$38,7,0)</f>
        <v>13</v>
      </c>
      <c r="Y20" s="217" t="s">
        <v>32</v>
      </c>
      <c r="Z20" s="222">
        <f>VLOOKUP(A18,'第6区'!$C$3:$J$38,6,0)</f>
        <v>0.017881944444444436</v>
      </c>
      <c r="AA20" s="219" t="s">
        <v>775</v>
      </c>
      <c r="AB20" s="209">
        <f>RANK(AA19,$AA$7:$AA$56,16)</f>
        <v>7</v>
      </c>
    </row>
    <row r="21" spans="1:27" s="209" customFormat="1" ht="15" customHeight="1">
      <c r="A21" s="290" t="str">
        <f>'第5区'!C8</f>
        <v>信州大</v>
      </c>
      <c r="B21" s="291"/>
      <c r="C21" s="284" t="str">
        <f>VLOOKUP(A21,'第1区'!$C$3:$J$39,4,0)</f>
        <v>大野  雄揮</v>
      </c>
      <c r="D21" s="284"/>
      <c r="E21" s="284"/>
      <c r="F21" s="223">
        <f>VLOOKUP(A21,'第1区'!$C$3:$J$39,5,0)</f>
        <v>1</v>
      </c>
      <c r="G21" s="289" t="str">
        <f>VLOOKUP(A21,'第2区'!$C$3:$J$38,4,0)</f>
        <v>山崎　隆司</v>
      </c>
      <c r="H21" s="288"/>
      <c r="I21" s="288"/>
      <c r="J21" s="223">
        <f>VLOOKUP(A21,'第2区'!$C$3:$J$38,5,0)</f>
        <v>3</v>
      </c>
      <c r="K21" s="284" t="str">
        <f>VLOOKUP(A21,'第3区'!$C$3:$J$39,4,0)</f>
        <v>小長谷  祥治</v>
      </c>
      <c r="L21" s="284"/>
      <c r="M21" s="284"/>
      <c r="N21" s="223">
        <f>VLOOKUP(A21,'第3区'!$C$3:$J$39,5,0)</f>
        <v>3</v>
      </c>
      <c r="O21" s="284" t="str">
        <f>VLOOKUP(A21,'第4区'!$C$3:$J$38,4,0)</f>
        <v>高木  孝亮</v>
      </c>
      <c r="P21" s="284"/>
      <c r="Q21" s="284"/>
      <c r="R21" s="223">
        <f>VLOOKUP(A21,'第4区'!$C$3:$J$38,5,0)</f>
        <v>3</v>
      </c>
      <c r="S21" s="284" t="str">
        <f>VLOOKUP(A21,'第5区'!$C$3:$J$38,4,0)</f>
        <v>米山  祐貴</v>
      </c>
      <c r="T21" s="284"/>
      <c r="U21" s="284"/>
      <c r="V21" s="223">
        <f>VLOOKUP(A21,'第5区'!$C$3:$J$38,5,0)</f>
        <v>1</v>
      </c>
      <c r="W21" s="284" t="str">
        <f>VLOOKUP(A21,'第6区'!$C$3:$J$38,4,0)</f>
        <v>清水  文人</v>
      </c>
      <c r="X21" s="284"/>
      <c r="Y21" s="284"/>
      <c r="Z21" s="224">
        <f>VLOOKUP(A21,'第6区'!$C$3:$J$38,5,0)</f>
        <v>3</v>
      </c>
      <c r="AA21" s="225"/>
    </row>
    <row r="22" spans="1:27" s="209" customFormat="1" ht="15" customHeight="1">
      <c r="A22" s="290"/>
      <c r="B22" s="291"/>
      <c r="C22" s="210" t="s">
        <v>29</v>
      </c>
      <c r="D22" s="211">
        <f>VLOOKUP(A21,'第1区'!$C$3:$J$39,8,0)</f>
        <v>4</v>
      </c>
      <c r="E22" s="212" t="s">
        <v>30</v>
      </c>
      <c r="F22" s="213">
        <f>VLOOKUP(A21,'第1区'!$C$3:$J$39,3,0)</f>
        <v>0.021157407407407406</v>
      </c>
      <c r="G22" s="210" t="s">
        <v>29</v>
      </c>
      <c r="H22" s="211">
        <f>VLOOKUP(A21,'第2区'!$C$3:$J$38,8,0)</f>
        <v>4</v>
      </c>
      <c r="I22" s="212" t="s">
        <v>30</v>
      </c>
      <c r="J22" s="213">
        <f>VLOOKUP(A21,'第2区'!$C$3:$J$38,3,0)</f>
        <v>0.02802083333333333</v>
      </c>
      <c r="K22" s="210" t="s">
        <v>29</v>
      </c>
      <c r="L22" s="211">
        <f>VLOOKUP(A21,'第3区'!$C$3:$J$39,8,0)</f>
        <v>4</v>
      </c>
      <c r="M22" s="212" t="s">
        <v>30</v>
      </c>
      <c r="N22" s="213">
        <f>VLOOKUP(A21,'第3区'!$C$3:$J$39,3,0)</f>
        <v>0.045347222222222226</v>
      </c>
      <c r="O22" s="210" t="s">
        <v>29</v>
      </c>
      <c r="P22" s="211">
        <f>VLOOKUP(A21,'第4区'!$C$3:$J$38,8,0)</f>
        <v>4</v>
      </c>
      <c r="Q22" s="212" t="s">
        <v>30</v>
      </c>
      <c r="R22" s="213">
        <f>VLOOKUP(A21,'第4区'!$C$3:$J$38,3,0)</f>
        <v>0.05679398148148148</v>
      </c>
      <c r="S22" s="210" t="s">
        <v>29</v>
      </c>
      <c r="T22" s="211">
        <f>VLOOKUP(A21,'第5区'!$C$3:$J$38,8,0)</f>
        <v>4</v>
      </c>
      <c r="U22" s="212" t="s">
        <v>30</v>
      </c>
      <c r="V22" s="213">
        <f>VLOOKUP(A21,'第5区'!$C$3:$J$38,3,0)</f>
        <v>0.06844907407407408</v>
      </c>
      <c r="W22" s="210" t="s">
        <v>29</v>
      </c>
      <c r="X22" s="211">
        <f>VLOOKUP(A21,'第6区'!$C$3:$J$38,8,0)</f>
        <v>5</v>
      </c>
      <c r="Y22" s="212" t="s">
        <v>30</v>
      </c>
      <c r="Z22" s="221">
        <f>VLOOKUP(A21,'第6区'!$C$3:$J$38,3,0)</f>
        <v>0.085625</v>
      </c>
      <c r="AA22" s="214">
        <f>SUM(F23,J23,N23,R23,V23,Z23)</f>
        <v>0.085625</v>
      </c>
    </row>
    <row r="23" spans="1:28" s="209" customFormat="1" ht="15" customHeight="1">
      <c r="A23" s="290"/>
      <c r="B23" s="291"/>
      <c r="C23" s="215" t="s">
        <v>31</v>
      </c>
      <c r="D23" s="216">
        <f>VLOOKUP(A21,'第1区'!$C$3:$J$39,7,0)</f>
        <v>4</v>
      </c>
      <c r="E23" s="217" t="s">
        <v>32</v>
      </c>
      <c r="F23" s="218">
        <f>VLOOKUP(A21,'第1区'!$C$3:$J$39,6,0)</f>
        <v>0.021157407407407406</v>
      </c>
      <c r="G23" s="215" t="s">
        <v>31</v>
      </c>
      <c r="H23" s="216">
        <f>VLOOKUP(A21,'第2区'!$C$3:$J$38,7,0)</f>
        <v>9</v>
      </c>
      <c r="I23" s="217" t="s">
        <v>32</v>
      </c>
      <c r="J23" s="218">
        <f>VLOOKUP(A21,'第2区'!$C$3:$J$38,6,0)</f>
        <v>0.006863425925925926</v>
      </c>
      <c r="K23" s="215" t="s">
        <v>31</v>
      </c>
      <c r="L23" s="216">
        <f>VLOOKUP(A21,'第3区'!$C$3:$J$39,7,0)</f>
        <v>8</v>
      </c>
      <c r="M23" s="217" t="s">
        <v>32</v>
      </c>
      <c r="N23" s="218">
        <f>VLOOKUP(A21,'第3区'!$C$3:$J$39,6,0)</f>
        <v>0.017326388888888895</v>
      </c>
      <c r="O23" s="215" t="s">
        <v>31</v>
      </c>
      <c r="P23" s="216">
        <f>VLOOKUP(A21,'第4区'!$C$3:$J$38,7,0)</f>
        <v>4</v>
      </c>
      <c r="Q23" s="217" t="s">
        <v>32</v>
      </c>
      <c r="R23" s="218">
        <f>VLOOKUP(A21,'第4区'!$C$3:$J$38,6,0)</f>
        <v>0.011446759259259254</v>
      </c>
      <c r="S23" s="215" t="s">
        <v>31</v>
      </c>
      <c r="T23" s="216">
        <f>VLOOKUP(A21,'第5区'!$C$3:$J$38,7,0)</f>
        <v>7</v>
      </c>
      <c r="U23" s="217" t="s">
        <v>32</v>
      </c>
      <c r="V23" s="218">
        <f>VLOOKUP(A21,'第5区'!$C$3:$J$38,6,0)</f>
        <v>0.011655092592592599</v>
      </c>
      <c r="W23" s="215" t="s">
        <v>31</v>
      </c>
      <c r="X23" s="216">
        <f>VLOOKUP(A21,'第6区'!$C$3:$J$38,7,0)</f>
        <v>6</v>
      </c>
      <c r="Y23" s="217" t="s">
        <v>32</v>
      </c>
      <c r="Z23" s="222">
        <f>VLOOKUP(A21,'第6区'!$C$3:$J$38,6,0)</f>
        <v>0.017175925925925928</v>
      </c>
      <c r="AA23" s="219" t="s">
        <v>777</v>
      </c>
      <c r="AB23" s="209">
        <f>RANK(AA22,$AA$7:$AA$56,16)</f>
        <v>5</v>
      </c>
    </row>
    <row r="24" spans="1:29" s="209" customFormat="1" ht="15" customHeight="1">
      <c r="A24" s="290" t="str">
        <f>'第5区'!C9</f>
        <v>高経大</v>
      </c>
      <c r="B24" s="291"/>
      <c r="C24" s="284" t="str">
        <f>VLOOKUP(A24,'第1区'!$C$3:$J$39,4,0)</f>
        <v>川内　鴻輝</v>
      </c>
      <c r="D24" s="284"/>
      <c r="E24" s="284"/>
      <c r="F24" s="223">
        <f>VLOOKUP(A24,'第1区'!$C$3:$J$39,5,0)</f>
        <v>1</v>
      </c>
      <c r="G24" s="289" t="str">
        <f>VLOOKUP(A24,'第2区'!$C$3:$J$38,4,0)</f>
        <v>多田　幸広</v>
      </c>
      <c r="H24" s="288"/>
      <c r="I24" s="288"/>
      <c r="J24" s="223">
        <f>VLOOKUP(A24,'第2区'!$C$3:$J$38,5,0)</f>
        <v>2</v>
      </c>
      <c r="K24" s="284" t="str">
        <f>VLOOKUP(A24,'第3区'!$C$3:$J$39,4,0)</f>
        <v>深津　庸</v>
      </c>
      <c r="L24" s="284"/>
      <c r="M24" s="284"/>
      <c r="N24" s="223">
        <f>VLOOKUP(A24,'第3区'!$C$3:$J$39,5,0)</f>
        <v>1</v>
      </c>
      <c r="O24" s="284" t="str">
        <f>VLOOKUP(A24,'第4区'!$C$3:$J$38,4,0)</f>
        <v>澤口　光</v>
      </c>
      <c r="P24" s="284"/>
      <c r="Q24" s="284"/>
      <c r="R24" s="223">
        <f>VLOOKUP(A24,'第4区'!$C$3:$J$38,5,0)</f>
        <v>2</v>
      </c>
      <c r="S24" s="284" t="str">
        <f>VLOOKUP(A24,'第5区'!$C$3:$J$38,4,0)</f>
        <v>星野　達彦</v>
      </c>
      <c r="T24" s="284"/>
      <c r="U24" s="284"/>
      <c r="V24" s="223">
        <f>VLOOKUP(A24,'第5区'!$C$3:$J$38,5,0)</f>
        <v>1</v>
      </c>
      <c r="W24" s="284" t="str">
        <f>VLOOKUP(A24,'第6区'!$C$3:$J$38,4,0)</f>
        <v>加藤　雄太</v>
      </c>
      <c r="X24" s="284"/>
      <c r="Y24" s="284"/>
      <c r="Z24" s="224">
        <f>VLOOKUP(A24,'第6区'!$C$3:$J$38,5,0)</f>
        <v>4</v>
      </c>
      <c r="AA24" s="225"/>
      <c r="AC24" s="226"/>
    </row>
    <row r="25" spans="1:29" s="209" customFormat="1" ht="15" customHeight="1">
      <c r="A25" s="290"/>
      <c r="B25" s="291"/>
      <c r="C25" s="210" t="s">
        <v>29</v>
      </c>
      <c r="D25" s="211">
        <f>VLOOKUP(A24,'第1区'!$C$3:$J$39,8,0)</f>
        <v>15</v>
      </c>
      <c r="E25" s="212" t="s">
        <v>30</v>
      </c>
      <c r="F25" s="213">
        <f>VLOOKUP(A24,'第1区'!$C$3:$J$39,3,0)</f>
        <v>0.02245370370370371</v>
      </c>
      <c r="G25" s="210" t="s">
        <v>29</v>
      </c>
      <c r="H25" s="211">
        <f>VLOOKUP(A24,'第2区'!$C$3:$J$38,8,0)</f>
        <v>15</v>
      </c>
      <c r="I25" s="212" t="s">
        <v>30</v>
      </c>
      <c r="J25" s="213">
        <f>VLOOKUP(A24,'第2区'!$C$3:$J$38,3,0)</f>
        <v>0.029502314814814815</v>
      </c>
      <c r="K25" s="210" t="s">
        <v>29</v>
      </c>
      <c r="L25" s="211">
        <f>VLOOKUP(A24,'第3区'!$C$3:$J$39,8,0)</f>
        <v>14</v>
      </c>
      <c r="M25" s="212" t="s">
        <v>30</v>
      </c>
      <c r="N25" s="213">
        <f>VLOOKUP(A24,'第3区'!$C$3:$J$39,3,0)</f>
        <v>0.047245370370370375</v>
      </c>
      <c r="O25" s="210" t="s">
        <v>29</v>
      </c>
      <c r="P25" s="211">
        <f>VLOOKUP(A24,'第4区'!$C$3:$J$38,8,0)</f>
        <v>13</v>
      </c>
      <c r="Q25" s="212" t="s">
        <v>30</v>
      </c>
      <c r="R25" s="213">
        <f>VLOOKUP(A24,'第4区'!$C$3:$J$38,3,0)</f>
        <v>0.05892361111111111</v>
      </c>
      <c r="S25" s="210" t="s">
        <v>29</v>
      </c>
      <c r="T25" s="211">
        <f>VLOOKUP(A24,'第5区'!$C$3:$J$38,8,0)</f>
        <v>12</v>
      </c>
      <c r="U25" s="212" t="s">
        <v>30</v>
      </c>
      <c r="V25" s="213">
        <f>VLOOKUP(A24,'第5区'!$C$3:$J$38,3,0)</f>
        <v>0.0707175925925926</v>
      </c>
      <c r="W25" s="210" t="s">
        <v>29</v>
      </c>
      <c r="X25" s="211">
        <f>VLOOKUP(A24,'第6区'!$C$3:$J$38,8,0)</f>
        <v>10</v>
      </c>
      <c r="Y25" s="212" t="s">
        <v>30</v>
      </c>
      <c r="Z25" s="221">
        <f>VLOOKUP(A24,'第6区'!$C$3:$J$38,3,0)</f>
        <v>0.08760416666666666</v>
      </c>
      <c r="AA25" s="214">
        <f>SUM(F26,J26,N26,R26,V26,Z26)</f>
        <v>0.08760416666666666</v>
      </c>
      <c r="AC25" s="226"/>
    </row>
    <row r="26" spans="1:29" s="209" customFormat="1" ht="15" customHeight="1">
      <c r="A26" s="290"/>
      <c r="B26" s="291"/>
      <c r="C26" s="215" t="s">
        <v>31</v>
      </c>
      <c r="D26" s="216">
        <f>VLOOKUP(A24,'第1区'!$C$3:$J$39,7,0)</f>
        <v>15</v>
      </c>
      <c r="E26" s="217" t="s">
        <v>32</v>
      </c>
      <c r="F26" s="218">
        <f>VLOOKUP(A24,'第1区'!$C$3:$J$39,6,0)</f>
        <v>0.02245370370370371</v>
      </c>
      <c r="G26" s="215" t="s">
        <v>31</v>
      </c>
      <c r="H26" s="216">
        <f>VLOOKUP(A24,'第2区'!$C$3:$J$38,7,0)</f>
        <v>12</v>
      </c>
      <c r="I26" s="217" t="s">
        <v>32</v>
      </c>
      <c r="J26" s="218">
        <f>VLOOKUP(A24,'第2区'!$C$3:$J$38,6,0)</f>
        <v>0.007048611111111106</v>
      </c>
      <c r="K26" s="215" t="s">
        <v>31</v>
      </c>
      <c r="L26" s="216">
        <f>VLOOKUP(A24,'第3区'!$C$3:$J$39,7,0)</f>
        <v>13</v>
      </c>
      <c r="M26" s="217" t="s">
        <v>32</v>
      </c>
      <c r="N26" s="218">
        <f>VLOOKUP(A24,'第3区'!$C$3:$J$39,6,0)</f>
        <v>0.01774305555555556</v>
      </c>
      <c r="O26" s="215" t="s">
        <v>31</v>
      </c>
      <c r="P26" s="216">
        <f>VLOOKUP(A24,'第4区'!$C$3:$J$38,7,0)</f>
        <v>9</v>
      </c>
      <c r="Q26" s="217" t="s">
        <v>32</v>
      </c>
      <c r="R26" s="218">
        <f>VLOOKUP(A24,'第4区'!$C$3:$J$38,6,0)</f>
        <v>0.011678240740740732</v>
      </c>
      <c r="S26" s="215" t="s">
        <v>31</v>
      </c>
      <c r="T26" s="216">
        <f>VLOOKUP(A24,'第5区'!$C$3:$J$38,7,0)</f>
        <v>8</v>
      </c>
      <c r="U26" s="217" t="s">
        <v>32</v>
      </c>
      <c r="V26" s="218">
        <f>VLOOKUP(A24,'第5区'!$C$3:$J$38,6,0)</f>
        <v>0.011793981481481489</v>
      </c>
      <c r="W26" s="215" t="s">
        <v>31</v>
      </c>
      <c r="X26" s="216">
        <f>VLOOKUP(A24,'第6区'!$C$3:$J$38,7,0)</f>
        <v>4</v>
      </c>
      <c r="Y26" s="217" t="s">
        <v>32</v>
      </c>
      <c r="Z26" s="222">
        <f>VLOOKUP(A24,'第6区'!$C$3:$J$38,6,0)</f>
        <v>0.016886574074074068</v>
      </c>
      <c r="AA26" s="219" t="s">
        <v>774</v>
      </c>
      <c r="AB26" s="209">
        <f>RANK(AA25,$AA$7:$AA$56,16)</f>
        <v>10</v>
      </c>
      <c r="AC26" s="211"/>
    </row>
    <row r="27" spans="1:29" s="209" customFormat="1" ht="15" customHeight="1">
      <c r="A27" s="290" t="str">
        <f>'第5区'!C10</f>
        <v>千葉大</v>
      </c>
      <c r="B27" s="291"/>
      <c r="C27" s="284" t="str">
        <f>VLOOKUP(A27,'第1区'!$C$3:$J$39,4,0)</f>
        <v>佐川　将暢</v>
      </c>
      <c r="D27" s="284"/>
      <c r="E27" s="284"/>
      <c r="F27" s="223">
        <f>VLOOKUP(A27,'第1区'!$C$3:$J$39,5,0)</f>
        <v>1</v>
      </c>
      <c r="G27" s="289" t="str">
        <f>VLOOKUP(A27,'第2区'!$C$3:$J$38,4,0)</f>
        <v>河合　勇樹</v>
      </c>
      <c r="H27" s="288"/>
      <c r="I27" s="288"/>
      <c r="J27" s="223">
        <f>VLOOKUP(A27,'第2区'!$C$3:$J$38,5,0)</f>
        <v>4</v>
      </c>
      <c r="K27" s="284" t="str">
        <f>VLOOKUP(A27,'第3区'!$C$3:$J$39,4,0)</f>
        <v>小野寺　道昭</v>
      </c>
      <c r="L27" s="284"/>
      <c r="M27" s="284"/>
      <c r="N27" s="223">
        <f>VLOOKUP(A27,'第3区'!$C$3:$J$39,5,0)</f>
        <v>4</v>
      </c>
      <c r="O27" s="284" t="str">
        <f>VLOOKUP(A27,'第4区'!$C$3:$J$38,4,0)</f>
        <v>前川　周</v>
      </c>
      <c r="P27" s="284"/>
      <c r="Q27" s="284"/>
      <c r="R27" s="223">
        <f>VLOOKUP(A27,'第4区'!$C$3:$J$38,5,0)</f>
        <v>4</v>
      </c>
      <c r="S27" s="284" t="str">
        <f>VLOOKUP(A27,'第5区'!$C$3:$J$38,4,0)</f>
        <v>斎藤　悠真</v>
      </c>
      <c r="T27" s="284"/>
      <c r="U27" s="284"/>
      <c r="V27" s="223">
        <f>VLOOKUP(A27,'第5区'!$C$3:$J$38,5,0)</f>
        <v>1</v>
      </c>
      <c r="W27" s="284" t="str">
        <f>VLOOKUP(A27,'第6区'!$C$3:$J$38,4,0)</f>
        <v>渡辺　堅斗</v>
      </c>
      <c r="X27" s="284"/>
      <c r="Y27" s="284"/>
      <c r="Z27" s="224">
        <f>VLOOKUP(A27,'第6区'!$C$3:$J$38,5,0)</f>
        <v>1</v>
      </c>
      <c r="AA27" s="225"/>
      <c r="AC27" s="211"/>
    </row>
    <row r="28" spans="1:29" s="209" customFormat="1" ht="15" customHeight="1">
      <c r="A28" s="290"/>
      <c r="B28" s="291"/>
      <c r="C28" s="210" t="s">
        <v>29</v>
      </c>
      <c r="D28" s="211">
        <f>VLOOKUP(A27,'第1区'!$C$3:$J$39,8,0)</f>
        <v>10</v>
      </c>
      <c r="E28" s="212" t="s">
        <v>30</v>
      </c>
      <c r="F28" s="213">
        <f>VLOOKUP(A27,'第1区'!$C$3:$J$39,3,0)</f>
        <v>0.021550925925925928</v>
      </c>
      <c r="G28" s="210" t="s">
        <v>29</v>
      </c>
      <c r="H28" s="211">
        <f>VLOOKUP(A27,'第2区'!$C$3:$J$38,8,0)</f>
        <v>7</v>
      </c>
      <c r="I28" s="212" t="s">
        <v>30</v>
      </c>
      <c r="J28" s="213">
        <f>VLOOKUP(A27,'第2区'!$C$3:$J$38,3,0)</f>
        <v>0.028391203703703707</v>
      </c>
      <c r="K28" s="210" t="s">
        <v>29</v>
      </c>
      <c r="L28" s="211">
        <f>VLOOKUP(A27,'第3区'!$C$3:$J$39,8,0)</f>
        <v>6</v>
      </c>
      <c r="M28" s="212" t="s">
        <v>30</v>
      </c>
      <c r="N28" s="213">
        <f>VLOOKUP(A27,'第3区'!$C$3:$J$39,3,0)</f>
        <v>0.04549768518518518</v>
      </c>
      <c r="O28" s="210" t="s">
        <v>29</v>
      </c>
      <c r="P28" s="211">
        <f>VLOOKUP(A27,'第4区'!$C$3:$J$38,8,0)</f>
        <v>9</v>
      </c>
      <c r="Q28" s="212" t="s">
        <v>30</v>
      </c>
      <c r="R28" s="213">
        <f>VLOOKUP(A27,'第4区'!$C$3:$J$38,3,0)</f>
        <v>0.05731481481481482</v>
      </c>
      <c r="S28" s="210" t="s">
        <v>29</v>
      </c>
      <c r="T28" s="211">
        <f>VLOOKUP(A27,'第5区'!$C$3:$J$38,8,0)</f>
        <v>8</v>
      </c>
      <c r="U28" s="212" t="s">
        <v>30</v>
      </c>
      <c r="V28" s="213">
        <f>VLOOKUP(A27,'第5区'!$C$3:$J$38,3,0)</f>
        <v>0.06962962962962964</v>
      </c>
      <c r="W28" s="210" t="s">
        <v>29</v>
      </c>
      <c r="X28" s="211">
        <f>VLOOKUP(A27,'第6区'!$C$3:$J$38,8,0)</f>
        <v>8</v>
      </c>
      <c r="Y28" s="212" t="s">
        <v>30</v>
      </c>
      <c r="Z28" s="221">
        <f>VLOOKUP(A27,'第6区'!$C$3:$J$38,3,0)</f>
        <v>0.08696759259259258</v>
      </c>
      <c r="AA28" s="214">
        <f>SUM(F29,J29,N29,R29,V29,Z29)</f>
        <v>0.08696759259259258</v>
      </c>
      <c r="AC28" s="211"/>
    </row>
    <row r="29" spans="1:29" s="209" customFormat="1" ht="15" customHeight="1">
      <c r="A29" s="290"/>
      <c r="B29" s="291"/>
      <c r="C29" s="215" t="s">
        <v>31</v>
      </c>
      <c r="D29" s="216">
        <f>VLOOKUP(A27,'第1区'!$C$3:$J$39,7,0)</f>
        <v>10</v>
      </c>
      <c r="E29" s="217" t="s">
        <v>32</v>
      </c>
      <c r="F29" s="218">
        <f>VLOOKUP(A27,'第1区'!$C$3:$J$39,6,0)</f>
        <v>0.021550925925925928</v>
      </c>
      <c r="G29" s="215" t="s">
        <v>31</v>
      </c>
      <c r="H29" s="216">
        <f>VLOOKUP(A27,'第2区'!$C$3:$J$38,7,0)</f>
        <v>7</v>
      </c>
      <c r="I29" s="217" t="s">
        <v>32</v>
      </c>
      <c r="J29" s="218">
        <f>VLOOKUP(A27,'第2区'!$C$3:$J$38,6,0)</f>
        <v>0.0068402777777777785</v>
      </c>
      <c r="K29" s="215" t="s">
        <v>31</v>
      </c>
      <c r="L29" s="216">
        <f>VLOOKUP(A27,'第3区'!$C$3:$J$39,7,0)</f>
        <v>5</v>
      </c>
      <c r="M29" s="217" t="s">
        <v>32</v>
      </c>
      <c r="N29" s="218">
        <f>VLOOKUP(A27,'第3区'!$C$3:$J$39,6,0)</f>
        <v>0.017106481481481476</v>
      </c>
      <c r="O29" s="215" t="s">
        <v>31</v>
      </c>
      <c r="P29" s="216">
        <f>VLOOKUP(A27,'第4区'!$C$3:$J$38,7,0)</f>
        <v>10</v>
      </c>
      <c r="Q29" s="217" t="s">
        <v>32</v>
      </c>
      <c r="R29" s="218">
        <f>VLOOKUP(A27,'第4区'!$C$3:$J$38,6,0)</f>
        <v>0.011817129629629636</v>
      </c>
      <c r="S29" s="215" t="s">
        <v>31</v>
      </c>
      <c r="T29" s="216">
        <f>VLOOKUP(A27,'第5区'!$C$3:$J$38,7,0)</f>
        <v>12</v>
      </c>
      <c r="U29" s="217" t="s">
        <v>32</v>
      </c>
      <c r="V29" s="218">
        <f>VLOOKUP(A27,'第5区'!$C$3:$J$38,6,0)</f>
        <v>0.01231481481481482</v>
      </c>
      <c r="W29" s="215" t="s">
        <v>31</v>
      </c>
      <c r="X29" s="216">
        <f>VLOOKUP(A27,'第6区'!$C$3:$J$38,7,0)</f>
        <v>8</v>
      </c>
      <c r="Y29" s="217" t="s">
        <v>32</v>
      </c>
      <c r="Z29" s="222">
        <f>VLOOKUP(A27,'第6区'!$C$3:$J$38,6,0)</f>
        <v>0.017337962962962944</v>
      </c>
      <c r="AA29" s="219" t="s">
        <v>779</v>
      </c>
      <c r="AB29" s="209">
        <f>RANK(AA28,$AA$7:$AA$56,16)</f>
        <v>8</v>
      </c>
      <c r="AC29" s="211"/>
    </row>
    <row r="30" spans="1:29" s="209" customFormat="1" ht="15" customHeight="1">
      <c r="A30" s="290" t="str">
        <f>'第5区'!C11</f>
        <v>電通大</v>
      </c>
      <c r="B30" s="291"/>
      <c r="C30" s="284"/>
      <c r="D30" s="284"/>
      <c r="E30" s="284"/>
      <c r="F30" s="223"/>
      <c r="G30" s="289"/>
      <c r="H30" s="288"/>
      <c r="I30" s="288"/>
      <c r="J30" s="223"/>
      <c r="K30" s="284"/>
      <c r="L30" s="284"/>
      <c r="M30" s="284"/>
      <c r="N30" s="223"/>
      <c r="O30" s="284"/>
      <c r="P30" s="284"/>
      <c r="Q30" s="284"/>
      <c r="R30" s="223"/>
      <c r="S30" s="284"/>
      <c r="T30" s="284"/>
      <c r="U30" s="284"/>
      <c r="V30" s="223"/>
      <c r="W30" s="284"/>
      <c r="X30" s="284"/>
      <c r="Y30" s="284"/>
      <c r="Z30" s="224"/>
      <c r="AA30" s="225"/>
      <c r="AC30" s="211"/>
    </row>
    <row r="31" spans="1:29" s="209" customFormat="1" ht="15" customHeight="1">
      <c r="A31" s="290"/>
      <c r="B31" s="291"/>
      <c r="C31" s="210" t="s">
        <v>29</v>
      </c>
      <c r="D31" s="211"/>
      <c r="E31" s="212" t="s">
        <v>30</v>
      </c>
      <c r="F31" s="213"/>
      <c r="G31" s="210" t="s">
        <v>29</v>
      </c>
      <c r="H31" s="211"/>
      <c r="I31" s="212" t="s">
        <v>30</v>
      </c>
      <c r="J31" s="213"/>
      <c r="K31" s="210" t="s">
        <v>29</v>
      </c>
      <c r="L31" s="211"/>
      <c r="M31" s="212" t="s">
        <v>30</v>
      </c>
      <c r="N31" s="213"/>
      <c r="O31" s="210" t="s">
        <v>29</v>
      </c>
      <c r="P31" s="211"/>
      <c r="Q31" s="212" t="s">
        <v>30</v>
      </c>
      <c r="R31" s="213"/>
      <c r="S31" s="210" t="s">
        <v>29</v>
      </c>
      <c r="T31" s="211"/>
      <c r="U31" s="212" t="s">
        <v>30</v>
      </c>
      <c r="V31" s="213"/>
      <c r="W31" s="210" t="s">
        <v>29</v>
      </c>
      <c r="X31" s="211"/>
      <c r="Y31" s="212" t="s">
        <v>30</v>
      </c>
      <c r="Z31" s="221"/>
      <c r="AA31" s="214" t="s">
        <v>764</v>
      </c>
      <c r="AC31" s="226"/>
    </row>
    <row r="32" spans="1:29" s="209" customFormat="1" ht="15" customHeight="1">
      <c r="A32" s="290"/>
      <c r="B32" s="291"/>
      <c r="C32" s="215" t="s">
        <v>31</v>
      </c>
      <c r="D32" s="216"/>
      <c r="E32" s="217" t="s">
        <v>32</v>
      </c>
      <c r="F32" s="218"/>
      <c r="G32" s="215" t="s">
        <v>31</v>
      </c>
      <c r="H32" s="216"/>
      <c r="I32" s="217" t="s">
        <v>32</v>
      </c>
      <c r="J32" s="218"/>
      <c r="K32" s="215" t="s">
        <v>31</v>
      </c>
      <c r="L32" s="216"/>
      <c r="M32" s="217" t="s">
        <v>32</v>
      </c>
      <c r="N32" s="218"/>
      <c r="O32" s="215" t="s">
        <v>31</v>
      </c>
      <c r="P32" s="216"/>
      <c r="Q32" s="217" t="s">
        <v>32</v>
      </c>
      <c r="R32" s="218"/>
      <c r="S32" s="215" t="s">
        <v>31</v>
      </c>
      <c r="T32" s="216"/>
      <c r="U32" s="217" t="s">
        <v>32</v>
      </c>
      <c r="V32" s="218"/>
      <c r="W32" s="215" t="s">
        <v>31</v>
      </c>
      <c r="X32" s="216"/>
      <c r="Y32" s="217" t="s">
        <v>32</v>
      </c>
      <c r="Z32" s="222"/>
      <c r="AA32" s="219"/>
      <c r="AC32" s="226"/>
    </row>
    <row r="33" spans="1:29" s="209" customFormat="1" ht="15" customHeight="1">
      <c r="A33" s="290" t="str">
        <f>'第5区'!C12</f>
        <v>東外大</v>
      </c>
      <c r="B33" s="291"/>
      <c r="C33" s="284" t="str">
        <f>VLOOKUP(A33,'第1区'!$C$3:$J$39,4,0)</f>
        <v>神田　浩輝</v>
      </c>
      <c r="D33" s="284"/>
      <c r="E33" s="284"/>
      <c r="F33" s="223">
        <f>VLOOKUP(A33,'第1区'!$C$3:$J$39,5,0)</f>
        <v>2</v>
      </c>
      <c r="G33" s="289" t="str">
        <f>VLOOKUP(A33,'第2区'!$C$3:$J$38,4,0)</f>
        <v>加藤　彰浩</v>
      </c>
      <c r="H33" s="288"/>
      <c r="I33" s="288"/>
      <c r="J33" s="223">
        <f>VLOOKUP(A33,'第2区'!$C$3:$J$38,5,0)</f>
        <v>4</v>
      </c>
      <c r="K33" s="284" t="str">
        <f>VLOOKUP(A33,'第3区'!$C$3:$J$39,4,0)</f>
        <v>高橋　健太郎</v>
      </c>
      <c r="L33" s="284"/>
      <c r="M33" s="284"/>
      <c r="N33" s="223">
        <f>VLOOKUP(A33,'第3区'!$C$3:$J$39,5,0)</f>
        <v>4</v>
      </c>
      <c r="O33" s="284" t="str">
        <f>VLOOKUP(A33,'第4区'!$C$3:$J$38,4,0)</f>
        <v>阿部　圭佑</v>
      </c>
      <c r="P33" s="284"/>
      <c r="Q33" s="284"/>
      <c r="R33" s="223">
        <f>VLOOKUP(A33,'第4区'!$C$3:$J$38,5,0)</f>
        <v>3</v>
      </c>
      <c r="S33" s="284" t="str">
        <f>VLOOKUP(A33,'第5区'!$C$3:$J$38,4,0)</f>
        <v>島津　晃大</v>
      </c>
      <c r="T33" s="284"/>
      <c r="U33" s="284"/>
      <c r="V33" s="223">
        <f>VLOOKUP(A33,'第5区'!$C$3:$J$38,5,0)</f>
        <v>2</v>
      </c>
      <c r="W33" s="284" t="str">
        <f>VLOOKUP(A33,'第6区'!$C$3:$J$38,4,0)</f>
        <v>伊藤　翔紀</v>
      </c>
      <c r="X33" s="284"/>
      <c r="Y33" s="284"/>
      <c r="Z33" s="224">
        <f>VLOOKUP(A33,'第6区'!$C$3:$J$38,5,0)</f>
        <v>4</v>
      </c>
      <c r="AA33" s="225"/>
      <c r="AC33" s="226"/>
    </row>
    <row r="34" spans="1:27" s="209" customFormat="1" ht="15" customHeight="1">
      <c r="A34" s="290"/>
      <c r="B34" s="291"/>
      <c r="C34" s="210" t="s">
        <v>29</v>
      </c>
      <c r="D34" s="211">
        <f>VLOOKUP(A33,'第1区'!$C$3:$J$39,8,0)</f>
        <v>13</v>
      </c>
      <c r="E34" s="212" t="s">
        <v>30</v>
      </c>
      <c r="F34" s="213">
        <f>VLOOKUP(A33,'第1区'!$C$3:$J$39,3,0)</f>
        <v>0.021886574074074072</v>
      </c>
      <c r="G34" s="210" t="s">
        <v>29</v>
      </c>
      <c r="H34" s="211">
        <f>VLOOKUP(A33,'第2区'!$C$3:$J$38,8,0)</f>
        <v>13</v>
      </c>
      <c r="I34" s="212" t="s">
        <v>30</v>
      </c>
      <c r="J34" s="213">
        <f>VLOOKUP(A33,'第2区'!$C$3:$J$38,3,0)</f>
        <v>0.029108796296296296</v>
      </c>
      <c r="K34" s="210" t="s">
        <v>29</v>
      </c>
      <c r="L34" s="211">
        <f>VLOOKUP(A33,'第3区'!$C$3:$J$39,8,0)</f>
        <v>12</v>
      </c>
      <c r="M34" s="212" t="s">
        <v>30</v>
      </c>
      <c r="N34" s="213">
        <f>VLOOKUP(A33,'第3区'!$C$3:$J$39,3,0)</f>
        <v>0.046678240740740735</v>
      </c>
      <c r="O34" s="210" t="s">
        <v>29</v>
      </c>
      <c r="P34" s="211">
        <f>VLOOKUP(A33,'第4区'!$C$3:$J$38,8,0)</f>
        <v>12</v>
      </c>
      <c r="Q34" s="212" t="s">
        <v>30</v>
      </c>
      <c r="R34" s="213">
        <f>VLOOKUP(A33,'第4区'!$C$3:$J$38,3,0)</f>
        <v>0.05859953703703704</v>
      </c>
      <c r="S34" s="210" t="s">
        <v>29</v>
      </c>
      <c r="T34" s="211">
        <f>VLOOKUP(A33,'第5区'!$C$3:$J$38,8,0)</f>
        <v>13</v>
      </c>
      <c r="U34" s="212" t="s">
        <v>30</v>
      </c>
      <c r="V34" s="213">
        <f>VLOOKUP(A33,'第5区'!$C$3:$J$38,3,0)</f>
        <v>0.0709837962962963</v>
      </c>
      <c r="W34" s="210" t="s">
        <v>29</v>
      </c>
      <c r="X34" s="211">
        <f>VLOOKUP(A33,'第6区'!$C$3:$J$38,8,0)</f>
        <v>14</v>
      </c>
      <c r="Y34" s="212" t="s">
        <v>30</v>
      </c>
      <c r="Z34" s="221">
        <f>VLOOKUP(A33,'第6区'!$C$3:$J$38,3,0)</f>
        <v>0.08892361111111112</v>
      </c>
      <c r="AA34" s="214">
        <f>SUM(F35,J35,N35,R35,V35,Z35)</f>
        <v>0.08892361111111112</v>
      </c>
    </row>
    <row r="35" spans="1:28" s="209" customFormat="1" ht="15" customHeight="1">
      <c r="A35" s="290"/>
      <c r="B35" s="291"/>
      <c r="C35" s="215" t="s">
        <v>31</v>
      </c>
      <c r="D35" s="216">
        <f>VLOOKUP(A33,'第1区'!$C$3:$J$39,7,0)</f>
        <v>13</v>
      </c>
      <c r="E35" s="217" t="s">
        <v>32</v>
      </c>
      <c r="F35" s="218">
        <f>VLOOKUP(A33,'第1区'!$C$3:$J$39,6,0)</f>
        <v>0.021886574074074072</v>
      </c>
      <c r="G35" s="215" t="s">
        <v>31</v>
      </c>
      <c r="H35" s="216">
        <f>VLOOKUP(A33,'第2区'!$C$3:$J$38,7,0)</f>
        <v>13</v>
      </c>
      <c r="I35" s="217" t="s">
        <v>32</v>
      </c>
      <c r="J35" s="218">
        <f>VLOOKUP(A33,'第2区'!$C$3:$J$38,6,0)</f>
        <v>0.007222222222222224</v>
      </c>
      <c r="K35" s="215" t="s">
        <v>31</v>
      </c>
      <c r="L35" s="216">
        <f>VLOOKUP(A33,'第3区'!$C$3:$J$39,7,0)</f>
        <v>10</v>
      </c>
      <c r="M35" s="217" t="s">
        <v>32</v>
      </c>
      <c r="N35" s="218">
        <f>VLOOKUP(A33,'第3区'!$C$3:$J$39,6,0)</f>
        <v>0.01756944444444444</v>
      </c>
      <c r="O35" s="215" t="s">
        <v>31</v>
      </c>
      <c r="P35" s="216">
        <f>VLOOKUP(A33,'第4区'!$C$3:$J$38,7,0)</f>
        <v>12</v>
      </c>
      <c r="Q35" s="217" t="s">
        <v>32</v>
      </c>
      <c r="R35" s="218">
        <f>VLOOKUP(A33,'第4区'!$C$3:$J$38,6,0)</f>
        <v>0.011921296296296305</v>
      </c>
      <c r="S35" s="215" t="s">
        <v>31</v>
      </c>
      <c r="T35" s="216">
        <f>VLOOKUP(A33,'第5区'!$C$3:$J$38,7,0)</f>
        <v>13</v>
      </c>
      <c r="U35" s="217" t="s">
        <v>32</v>
      </c>
      <c r="V35" s="218">
        <f>VLOOKUP(A33,'第5区'!$C$3:$J$38,6,0)</f>
        <v>0.012384259259259255</v>
      </c>
      <c r="W35" s="215" t="s">
        <v>31</v>
      </c>
      <c r="X35" s="216">
        <f>VLOOKUP(A33,'第6区'!$C$3:$J$38,7,0)</f>
        <v>15</v>
      </c>
      <c r="Y35" s="217" t="s">
        <v>32</v>
      </c>
      <c r="Z35" s="222">
        <f>VLOOKUP(A33,'第6区'!$C$3:$J$38,6,0)</f>
        <v>0.017939814814814825</v>
      </c>
      <c r="AA35" s="219" t="s">
        <v>785</v>
      </c>
      <c r="AB35" s="209">
        <f>RANK(AA34,$AA$7:$AA$56,16)</f>
        <v>14</v>
      </c>
    </row>
    <row r="36" spans="1:27" s="209" customFormat="1" ht="15" customHeight="1">
      <c r="A36" s="290" t="str">
        <f>'第5区'!C13</f>
        <v>東学大</v>
      </c>
      <c r="B36" s="291"/>
      <c r="C36" s="284" t="str">
        <f>VLOOKUP(A36,'第1区'!$C$3:$J$39,4,0)</f>
        <v>斉藤　隼人</v>
      </c>
      <c r="D36" s="284"/>
      <c r="E36" s="284"/>
      <c r="F36" s="223">
        <f>VLOOKUP(A36,'第1区'!$C$3:$J$39,5,0)</f>
        <v>4</v>
      </c>
      <c r="G36" s="289" t="str">
        <f>VLOOKUP(A36,'第2区'!$C$3:$J$38,4,0)</f>
        <v>神田　朝日</v>
      </c>
      <c r="H36" s="288"/>
      <c r="I36" s="288"/>
      <c r="J36" s="223">
        <f>VLOOKUP(A36,'第2区'!$C$3:$J$38,5,0)</f>
        <v>1</v>
      </c>
      <c r="K36" s="284" t="str">
        <f>VLOOKUP(A36,'第3区'!$C$3:$J$39,4,0)</f>
        <v>牛越　晴生　</v>
      </c>
      <c r="L36" s="284"/>
      <c r="M36" s="284"/>
      <c r="N36" s="223">
        <f>VLOOKUP(A36,'第3区'!$C$3:$J$39,5,0)</f>
        <v>3</v>
      </c>
      <c r="O36" s="284" t="str">
        <f>VLOOKUP(A36,'第4区'!$C$3:$J$38,4,0)</f>
        <v>山口　貴史</v>
      </c>
      <c r="P36" s="284"/>
      <c r="Q36" s="284"/>
      <c r="R36" s="223" t="str">
        <f>VLOOKUP(A36,'第4区'!$C$3:$J$38,5,0)</f>
        <v>M1</v>
      </c>
      <c r="S36" s="284" t="str">
        <f>VLOOKUP(A36,'第5区'!$C$3:$J$38,4,0)</f>
        <v>石田　竜祐</v>
      </c>
      <c r="T36" s="284"/>
      <c r="U36" s="284"/>
      <c r="V36" s="223">
        <f>VLOOKUP(A36,'第5区'!$C$3:$J$38,5,0)</f>
        <v>1</v>
      </c>
      <c r="W36" s="284" t="str">
        <f>VLOOKUP(A36,'第6区'!$C$3:$J$38,4,0)</f>
        <v>福井　雅俊</v>
      </c>
      <c r="X36" s="284"/>
      <c r="Y36" s="284"/>
      <c r="Z36" s="224">
        <f>VLOOKUP(A36,'第6区'!$C$3:$J$38,5,0)</f>
        <v>3</v>
      </c>
      <c r="AA36" s="225"/>
    </row>
    <row r="37" spans="1:27" s="209" customFormat="1" ht="15" customHeight="1">
      <c r="A37" s="290"/>
      <c r="B37" s="291"/>
      <c r="C37" s="210" t="s">
        <v>29</v>
      </c>
      <c r="D37" s="211">
        <f>VLOOKUP(A36,'第1区'!$C$3:$J$39,8,0)</f>
        <v>1</v>
      </c>
      <c r="E37" s="212" t="s">
        <v>30</v>
      </c>
      <c r="F37" s="213">
        <f>VLOOKUP(A36,'第1区'!$C$3:$J$39,3,0)</f>
        <v>0.020787037037037038</v>
      </c>
      <c r="G37" s="210" t="s">
        <v>29</v>
      </c>
      <c r="H37" s="211">
        <f>VLOOKUP(A36,'第2区'!$C$3:$J$38,8,0)</f>
        <v>1</v>
      </c>
      <c r="I37" s="212" t="s">
        <v>30</v>
      </c>
      <c r="J37" s="213">
        <f>VLOOKUP(A36,'第2区'!$C$3:$J$38,3,0)</f>
        <v>0.027476851851851853</v>
      </c>
      <c r="K37" s="210" t="s">
        <v>29</v>
      </c>
      <c r="L37" s="211">
        <f>VLOOKUP(A36,'第3区'!$C$3:$J$39,8,0)</f>
        <v>1</v>
      </c>
      <c r="M37" s="212" t="s">
        <v>30</v>
      </c>
      <c r="N37" s="213">
        <f>VLOOKUP(A36,'第3区'!$C$3:$J$39,3,0)</f>
        <v>0.04422453703703704</v>
      </c>
      <c r="O37" s="210" t="s">
        <v>29</v>
      </c>
      <c r="P37" s="211">
        <f>VLOOKUP(A36,'第4区'!$C$3:$J$38,8,0)</f>
        <v>1</v>
      </c>
      <c r="Q37" s="212" t="s">
        <v>30</v>
      </c>
      <c r="R37" s="213">
        <f>VLOOKUP(A36,'第4区'!$C$3:$J$38,3,0)</f>
        <v>0.055254629629629626</v>
      </c>
      <c r="S37" s="210" t="s">
        <v>29</v>
      </c>
      <c r="T37" s="211">
        <f>VLOOKUP(A36,'第5区'!$C$3:$J$38,8,0)</f>
        <v>1</v>
      </c>
      <c r="U37" s="212" t="s">
        <v>30</v>
      </c>
      <c r="V37" s="213">
        <f>VLOOKUP(A36,'第5区'!$C$3:$J$38,3,0)</f>
        <v>0.0663773148148148</v>
      </c>
      <c r="W37" s="210" t="s">
        <v>29</v>
      </c>
      <c r="X37" s="211">
        <f>VLOOKUP(A36,'第6区'!$C$3:$J$38,8,0)</f>
        <v>1</v>
      </c>
      <c r="Y37" s="212" t="s">
        <v>30</v>
      </c>
      <c r="Z37" s="221">
        <f>VLOOKUP(A36,'第6区'!$C$3:$J$38,3,0)</f>
        <v>0.0827662037037037</v>
      </c>
      <c r="AA37" s="214">
        <f>SUM(F38,J38,N38,R38,V38,Z38)</f>
        <v>0.0827662037037037</v>
      </c>
    </row>
    <row r="38" spans="1:28" s="209" customFormat="1" ht="15" customHeight="1">
      <c r="A38" s="290"/>
      <c r="B38" s="291"/>
      <c r="C38" s="215" t="s">
        <v>31</v>
      </c>
      <c r="D38" s="216">
        <f>VLOOKUP(A36,'第1区'!$C$3:$J$39,7,0)</f>
        <v>1</v>
      </c>
      <c r="E38" s="217" t="s">
        <v>32</v>
      </c>
      <c r="F38" s="218">
        <f>VLOOKUP(A36,'第1区'!$C$3:$J$39,6,0)</f>
        <v>0.020787037037037038</v>
      </c>
      <c r="G38" s="215" t="s">
        <v>31</v>
      </c>
      <c r="H38" s="216">
        <f>VLOOKUP(A36,'第2区'!$C$3:$J$38,7,0)</f>
        <v>4</v>
      </c>
      <c r="I38" s="217" t="s">
        <v>32</v>
      </c>
      <c r="J38" s="218">
        <f>VLOOKUP(A36,'第2区'!$C$3:$J$38,6,0)</f>
        <v>0.006689814814814815</v>
      </c>
      <c r="K38" s="215" t="s">
        <v>31</v>
      </c>
      <c r="L38" s="216">
        <f>VLOOKUP(A36,'第3区'!$C$3:$J$39,7,0)</f>
        <v>2</v>
      </c>
      <c r="M38" s="217" t="s">
        <v>32</v>
      </c>
      <c r="N38" s="218">
        <f>VLOOKUP(A36,'第3区'!$C$3:$J$39,6,0)</f>
        <v>0.01674768518518519</v>
      </c>
      <c r="O38" s="215" t="s">
        <v>31</v>
      </c>
      <c r="P38" s="216">
        <f>VLOOKUP(A36,'第4区'!$C$3:$J$38,7,0)</f>
        <v>1</v>
      </c>
      <c r="Q38" s="217" t="s">
        <v>32</v>
      </c>
      <c r="R38" s="218">
        <f>VLOOKUP(A36,'第4区'!$C$3:$J$38,6,0)</f>
        <v>0.011030092592592584</v>
      </c>
      <c r="S38" s="215" t="s">
        <v>31</v>
      </c>
      <c r="T38" s="216">
        <f>VLOOKUP(A36,'第5区'!$C$3:$J$38,7,0)</f>
        <v>1</v>
      </c>
      <c r="U38" s="217" t="s">
        <v>32</v>
      </c>
      <c r="V38" s="218">
        <f>VLOOKUP(A36,'第5区'!$C$3:$J$38,6,0)</f>
        <v>0.01112268518518518</v>
      </c>
      <c r="W38" s="215" t="s">
        <v>31</v>
      </c>
      <c r="X38" s="216">
        <f>VLOOKUP(A36,'第6区'!$C$3:$J$38,7,0)</f>
        <v>1</v>
      </c>
      <c r="Y38" s="217" t="s">
        <v>32</v>
      </c>
      <c r="Z38" s="222">
        <f>VLOOKUP(A36,'第6区'!$C$3:$J$38,6,0)</f>
        <v>0.016388888888888897</v>
      </c>
      <c r="AA38" s="219" t="s">
        <v>780</v>
      </c>
      <c r="AB38" s="209">
        <f>RANK(AA37,$AA$7:$AA$56,16)</f>
        <v>1</v>
      </c>
    </row>
    <row r="39" spans="1:27" s="209" customFormat="1" ht="15" customHeight="1">
      <c r="A39" s="290" t="str">
        <f>'第5区'!C14</f>
        <v>東工大</v>
      </c>
      <c r="B39" s="291"/>
      <c r="C39" s="284" t="str">
        <f>VLOOKUP(A39,'第1区'!$C$3:$J$39,4,0)</f>
        <v>柴田　幸樹</v>
      </c>
      <c r="D39" s="284"/>
      <c r="E39" s="284"/>
      <c r="F39" s="223">
        <f>VLOOKUP(A39,'第1区'!$C$3:$J$39,5,0)</f>
        <v>2</v>
      </c>
      <c r="G39" s="289" t="str">
        <f>VLOOKUP(A39,'第2区'!$C$3:$J$38,4,0)</f>
        <v>笠原　慧</v>
      </c>
      <c r="H39" s="288"/>
      <c r="I39" s="288"/>
      <c r="J39" s="223" t="str">
        <f>VLOOKUP(A39,'第2区'!$C$3:$J$38,5,0)</f>
        <v>M2</v>
      </c>
      <c r="K39" s="284" t="str">
        <f>VLOOKUP(A39,'第3区'!$C$3:$J$39,4,0)</f>
        <v>中西　如人</v>
      </c>
      <c r="L39" s="284"/>
      <c r="M39" s="284"/>
      <c r="N39" s="223" t="str">
        <f>VLOOKUP(A39,'第3区'!$C$3:$J$39,5,0)</f>
        <v>D2</v>
      </c>
      <c r="O39" s="284" t="str">
        <f>VLOOKUP(A39,'第4区'!$C$3:$J$38,4,0)</f>
        <v>米谷　直樹</v>
      </c>
      <c r="P39" s="284"/>
      <c r="Q39" s="284"/>
      <c r="R39" s="223" t="str">
        <f>VLOOKUP(A39,'第4区'!$C$3:$J$38,5,0)</f>
        <v>M1</v>
      </c>
      <c r="S39" s="284" t="str">
        <f>VLOOKUP(A39,'第5区'!$C$3:$J$38,4,0)</f>
        <v>丸山　蒼太</v>
      </c>
      <c r="T39" s="284"/>
      <c r="U39" s="284"/>
      <c r="V39" s="223">
        <f>VLOOKUP(A39,'第5区'!$C$3:$J$38,5,0)</f>
        <v>1</v>
      </c>
      <c r="W39" s="284" t="str">
        <f>VLOOKUP(A39,'第6区'!$C$3:$J$38,4,0)</f>
        <v>宮崎　晃年</v>
      </c>
      <c r="X39" s="284"/>
      <c r="Y39" s="284"/>
      <c r="Z39" s="224">
        <f>VLOOKUP(A39,'第6区'!$C$3:$J$38,5,0)</f>
        <v>3</v>
      </c>
      <c r="AA39" s="225"/>
    </row>
    <row r="40" spans="1:27" s="209" customFormat="1" ht="15" customHeight="1">
      <c r="A40" s="290"/>
      <c r="B40" s="291"/>
      <c r="C40" s="210" t="s">
        <v>29</v>
      </c>
      <c r="D40" s="211">
        <f>VLOOKUP(A39,'第1区'!$C$3:$J$39,8,0)</f>
        <v>12</v>
      </c>
      <c r="E40" s="212" t="s">
        <v>30</v>
      </c>
      <c r="F40" s="213">
        <f>VLOOKUP(A39,'第1区'!$C$3:$J$39,3,0)</f>
        <v>0.02179398148148148</v>
      </c>
      <c r="G40" s="210" t="s">
        <v>29</v>
      </c>
      <c r="H40" s="211">
        <f>VLOOKUP(A39,'第2区'!$C$3:$J$38,8,0)</f>
        <v>8</v>
      </c>
      <c r="I40" s="212" t="s">
        <v>30</v>
      </c>
      <c r="J40" s="213">
        <f>VLOOKUP(A39,'第2区'!$C$3:$J$38,3,0)</f>
        <v>0.028402777777777777</v>
      </c>
      <c r="K40" s="210" t="s">
        <v>29</v>
      </c>
      <c r="L40" s="211">
        <f>VLOOKUP(A39,'第3区'!$C$3:$J$39,8,0)</f>
        <v>8</v>
      </c>
      <c r="M40" s="212" t="s">
        <v>30</v>
      </c>
      <c r="N40" s="213">
        <f>VLOOKUP(A39,'第3区'!$C$3:$J$39,3,0)</f>
        <v>0.04559027777777778</v>
      </c>
      <c r="O40" s="210" t="s">
        <v>29</v>
      </c>
      <c r="P40" s="211">
        <f>VLOOKUP(A39,'第4区'!$C$3:$J$38,8,0)</f>
        <v>8</v>
      </c>
      <c r="Q40" s="212" t="s">
        <v>30</v>
      </c>
      <c r="R40" s="213">
        <f>VLOOKUP(A39,'第4区'!$C$3:$J$38,3,0)</f>
        <v>0.05722222222222222</v>
      </c>
      <c r="S40" s="210" t="s">
        <v>29</v>
      </c>
      <c r="T40" s="211">
        <f>VLOOKUP(A39,'第5区'!$C$3:$J$38,8,0)</f>
        <v>6</v>
      </c>
      <c r="U40" s="212" t="s">
        <v>30</v>
      </c>
      <c r="V40" s="213">
        <f>VLOOKUP(A39,'第5区'!$C$3:$J$38,3,0)</f>
        <v>0.06885416666666666</v>
      </c>
      <c r="W40" s="210" t="s">
        <v>29</v>
      </c>
      <c r="X40" s="211">
        <f>VLOOKUP(A39,'第6区'!$C$3:$J$38,8,0)</f>
        <v>6</v>
      </c>
      <c r="Y40" s="212" t="s">
        <v>30</v>
      </c>
      <c r="Z40" s="221">
        <f>VLOOKUP(A39,'第6区'!$C$3:$J$38,3,0)</f>
        <v>0.08603009259259259</v>
      </c>
      <c r="AA40" s="214">
        <f>SUM(F41,J41,N41,R41,V41,Z41)</f>
        <v>0.08603009259259259</v>
      </c>
    </row>
    <row r="41" spans="1:28" s="209" customFormat="1" ht="15" customHeight="1">
      <c r="A41" s="290"/>
      <c r="B41" s="291"/>
      <c r="C41" s="215" t="s">
        <v>31</v>
      </c>
      <c r="D41" s="216">
        <f>VLOOKUP(A39,'第1区'!$C$3:$J$39,7,0)</f>
        <v>12</v>
      </c>
      <c r="E41" s="217" t="s">
        <v>32</v>
      </c>
      <c r="F41" s="218">
        <f>VLOOKUP(A39,'第1区'!$C$3:$J$39,6,0)</f>
        <v>0.02179398148148148</v>
      </c>
      <c r="G41" s="215" t="s">
        <v>31</v>
      </c>
      <c r="H41" s="216">
        <f>VLOOKUP(A39,'第2区'!$C$3:$J$38,7,0)</f>
        <v>1</v>
      </c>
      <c r="I41" s="217" t="s">
        <v>32</v>
      </c>
      <c r="J41" s="218">
        <f>VLOOKUP(A39,'第2区'!$C$3:$J$38,6,0)</f>
        <v>0.006608796296296297</v>
      </c>
      <c r="K41" s="215" t="s">
        <v>31</v>
      </c>
      <c r="L41" s="216">
        <f>VLOOKUP(A39,'第3区'!$C$3:$J$39,7,0)</f>
        <v>6</v>
      </c>
      <c r="M41" s="217" t="s">
        <v>32</v>
      </c>
      <c r="N41" s="218">
        <f>VLOOKUP(A39,'第3区'!$C$3:$J$39,6,0)</f>
        <v>0.0171875</v>
      </c>
      <c r="O41" s="215" t="s">
        <v>31</v>
      </c>
      <c r="P41" s="216">
        <f>VLOOKUP(A39,'第4区'!$C$3:$J$38,7,0)</f>
        <v>8</v>
      </c>
      <c r="Q41" s="217" t="s">
        <v>32</v>
      </c>
      <c r="R41" s="218">
        <f>VLOOKUP(A39,'第4区'!$C$3:$J$38,6,0)</f>
        <v>0.011631944444444445</v>
      </c>
      <c r="S41" s="215" t="s">
        <v>31</v>
      </c>
      <c r="T41" s="216">
        <f>VLOOKUP(A39,'第5区'!$C$3:$J$38,7,0)</f>
        <v>4</v>
      </c>
      <c r="U41" s="217" t="s">
        <v>32</v>
      </c>
      <c r="V41" s="218">
        <f>VLOOKUP(A39,'第5区'!$C$3:$J$38,6,0)</f>
        <v>0.011631944444444438</v>
      </c>
      <c r="W41" s="215" t="s">
        <v>31</v>
      </c>
      <c r="X41" s="216">
        <f>VLOOKUP(A39,'第6区'!$C$3:$J$38,7,0)</f>
        <v>6</v>
      </c>
      <c r="Y41" s="217" t="s">
        <v>32</v>
      </c>
      <c r="Z41" s="222">
        <f>VLOOKUP(A39,'第6区'!$C$3:$J$38,6,0)</f>
        <v>0.017175925925925928</v>
      </c>
      <c r="AA41" s="219" t="s">
        <v>772</v>
      </c>
      <c r="AB41" s="209">
        <f>RANK(AA40,$AA$7:$AA$56,16)</f>
        <v>6</v>
      </c>
    </row>
    <row r="42" spans="1:27" s="209" customFormat="1" ht="15" customHeight="1">
      <c r="A42" s="290" t="str">
        <f>'第5区'!C15</f>
        <v>東北大</v>
      </c>
      <c r="B42" s="291"/>
      <c r="C42" s="284" t="str">
        <f>VLOOKUP(A42,'第1区'!$C$3:$J$39,4,0)</f>
        <v>菅野　均</v>
      </c>
      <c r="D42" s="284"/>
      <c r="E42" s="284"/>
      <c r="F42" s="223">
        <f>VLOOKUP(A42,'第1区'!$C$3:$J$39,5,0)</f>
        <v>3</v>
      </c>
      <c r="G42" s="289" t="str">
        <f>VLOOKUP(A42,'第2区'!$C$3:$J$38,4,0)</f>
        <v>三上　和樹</v>
      </c>
      <c r="H42" s="288"/>
      <c r="I42" s="288"/>
      <c r="J42" s="223">
        <f>VLOOKUP(A42,'第2区'!$C$3:$J$38,5,0)</f>
        <v>2</v>
      </c>
      <c r="K42" s="284" t="str">
        <f>VLOOKUP(A42,'第3区'!$C$3:$J$39,4,0)</f>
        <v>山本　悠平</v>
      </c>
      <c r="L42" s="284"/>
      <c r="M42" s="284"/>
      <c r="N42" s="223">
        <f>VLOOKUP(A42,'第3区'!$C$3:$J$39,5,0)</f>
        <v>2</v>
      </c>
      <c r="O42" s="284" t="str">
        <f>VLOOKUP(A42,'第4区'!$C$3:$J$38,4,0)</f>
        <v>石代　剛之</v>
      </c>
      <c r="P42" s="284"/>
      <c r="Q42" s="284"/>
      <c r="R42" s="223">
        <f>VLOOKUP(A42,'第4区'!$C$3:$J$38,5,0)</f>
        <v>3</v>
      </c>
      <c r="S42" s="284" t="str">
        <f>VLOOKUP(A42,'第5区'!$C$3:$J$38,4,0)</f>
        <v>藤澤　萌人</v>
      </c>
      <c r="T42" s="284"/>
      <c r="U42" s="284"/>
      <c r="V42" s="223">
        <f>VLOOKUP(A42,'第5区'!$C$3:$J$38,5,0)</f>
        <v>2</v>
      </c>
      <c r="W42" s="284" t="str">
        <f>VLOOKUP(A42,'第6区'!$C$3:$J$38,4,0)</f>
        <v>尾形　翔平</v>
      </c>
      <c r="X42" s="284"/>
      <c r="Y42" s="284"/>
      <c r="Z42" s="224">
        <f>VLOOKUP(A42,'第6区'!$C$3:$J$38,5,0)</f>
        <v>3</v>
      </c>
      <c r="AA42" s="225"/>
    </row>
    <row r="43" spans="1:27" s="209" customFormat="1" ht="15" customHeight="1">
      <c r="A43" s="290"/>
      <c r="B43" s="291"/>
      <c r="C43" s="210" t="s">
        <v>29</v>
      </c>
      <c r="D43" s="211">
        <f>VLOOKUP(A42,'第1区'!$C$3:$J$39,8,0)</f>
        <v>8</v>
      </c>
      <c r="E43" s="212" t="s">
        <v>30</v>
      </c>
      <c r="F43" s="213">
        <f>VLOOKUP(A42,'第1区'!$C$3:$J$39,3,0)</f>
        <v>0.021493055555555557</v>
      </c>
      <c r="G43" s="210" t="s">
        <v>29</v>
      </c>
      <c r="H43" s="211">
        <f>VLOOKUP(A42,'第2区'!$C$3:$J$38,8,0)</f>
        <v>5</v>
      </c>
      <c r="I43" s="212" t="s">
        <v>30</v>
      </c>
      <c r="J43" s="213">
        <f>VLOOKUP(A42,'第2区'!$C$3:$J$38,3,0)</f>
        <v>0.028171296296296302</v>
      </c>
      <c r="K43" s="210" t="s">
        <v>29</v>
      </c>
      <c r="L43" s="211">
        <f>VLOOKUP(A42,'第3区'!$C$3:$J$39,8,0)</f>
        <v>7</v>
      </c>
      <c r="M43" s="212" t="s">
        <v>30</v>
      </c>
      <c r="N43" s="213">
        <f>VLOOKUP(A42,'第3区'!$C$3:$J$39,3,0)</f>
        <v>0.045509259259259256</v>
      </c>
      <c r="O43" s="210" t="s">
        <v>29</v>
      </c>
      <c r="P43" s="211">
        <f>VLOOKUP(A42,'第4区'!$C$3:$J$38,8,0)</f>
        <v>3</v>
      </c>
      <c r="Q43" s="212" t="s">
        <v>30</v>
      </c>
      <c r="R43" s="213">
        <f>VLOOKUP(A42,'第4区'!$C$3:$J$38,3,0)</f>
        <v>0.056712962962962965</v>
      </c>
      <c r="S43" s="210" t="s">
        <v>29</v>
      </c>
      <c r="T43" s="211">
        <f>VLOOKUP(A42,'第5区'!$C$3:$J$38,8,0)</f>
        <v>3</v>
      </c>
      <c r="U43" s="212" t="s">
        <v>30</v>
      </c>
      <c r="V43" s="213">
        <f>VLOOKUP(A42,'第5区'!$C$3:$J$38,3,0)</f>
        <v>0.06791666666666667</v>
      </c>
      <c r="W43" s="210" t="s">
        <v>29</v>
      </c>
      <c r="X43" s="211">
        <f>VLOOKUP(A42,'第6区'!$C$3:$J$38,8,0)</f>
        <v>3</v>
      </c>
      <c r="Y43" s="212" t="s">
        <v>30</v>
      </c>
      <c r="Z43" s="221">
        <f>VLOOKUP(A42,'第6区'!$C$3:$J$38,3,0)</f>
        <v>0.085</v>
      </c>
      <c r="AA43" s="214">
        <f>SUM(F44,J44,N44,R44,V44,Z44)</f>
        <v>0.085</v>
      </c>
    </row>
    <row r="44" spans="1:28" s="209" customFormat="1" ht="15" customHeight="1">
      <c r="A44" s="290"/>
      <c r="B44" s="291"/>
      <c r="C44" s="215" t="s">
        <v>31</v>
      </c>
      <c r="D44" s="216">
        <f>VLOOKUP(A42,'第1区'!$C$3:$J$39,7,0)</f>
        <v>8</v>
      </c>
      <c r="E44" s="217" t="s">
        <v>32</v>
      </c>
      <c r="F44" s="218">
        <f>VLOOKUP(A42,'第1区'!$C$3:$J$39,6,0)</f>
        <v>0.021493055555555557</v>
      </c>
      <c r="G44" s="215" t="s">
        <v>31</v>
      </c>
      <c r="H44" s="216">
        <f>VLOOKUP(A42,'第2区'!$C$3:$J$38,7,0)</f>
        <v>3</v>
      </c>
      <c r="I44" s="217" t="s">
        <v>32</v>
      </c>
      <c r="J44" s="218">
        <f>VLOOKUP(A42,'第2区'!$C$3:$J$38,6,0)</f>
        <v>0.006678240740740745</v>
      </c>
      <c r="K44" s="215" t="s">
        <v>31</v>
      </c>
      <c r="L44" s="216">
        <f>VLOOKUP(A42,'第3区'!$C$3:$J$39,7,0)</f>
        <v>9</v>
      </c>
      <c r="M44" s="217" t="s">
        <v>32</v>
      </c>
      <c r="N44" s="218">
        <f>VLOOKUP(A42,'第3区'!$C$3:$J$39,6,0)</f>
        <v>0.017337962962962954</v>
      </c>
      <c r="O44" s="215" t="s">
        <v>31</v>
      </c>
      <c r="P44" s="216">
        <f>VLOOKUP(A42,'第4区'!$C$3:$J$38,7,0)</f>
        <v>2</v>
      </c>
      <c r="Q44" s="217" t="s">
        <v>32</v>
      </c>
      <c r="R44" s="218">
        <f>VLOOKUP(A42,'第4区'!$C$3:$J$38,6,0)</f>
        <v>0.011203703703703709</v>
      </c>
      <c r="S44" s="215" t="s">
        <v>31</v>
      </c>
      <c r="T44" s="216">
        <f>VLOOKUP(A42,'第5区'!$C$3:$J$38,7,0)</f>
        <v>2</v>
      </c>
      <c r="U44" s="217" t="s">
        <v>32</v>
      </c>
      <c r="V44" s="218">
        <f>VLOOKUP(A42,'第5区'!$C$3:$J$38,6,0)</f>
        <v>0.011203703703703702</v>
      </c>
      <c r="W44" s="215" t="s">
        <v>31</v>
      </c>
      <c r="X44" s="216">
        <f>VLOOKUP(A42,'第6区'!$C$3:$J$38,7,0)</f>
        <v>5</v>
      </c>
      <c r="Y44" s="217" t="s">
        <v>32</v>
      </c>
      <c r="Z44" s="222">
        <f>VLOOKUP(A42,'第6区'!$C$3:$J$38,6,0)</f>
        <v>0.01708333333333334</v>
      </c>
      <c r="AA44" s="219" t="s">
        <v>776</v>
      </c>
      <c r="AB44" s="209">
        <f>RANK(AA43,$AA$7:$AA$56,16)</f>
        <v>3</v>
      </c>
    </row>
    <row r="45" spans="1:27" s="209" customFormat="1" ht="15" customHeight="1">
      <c r="A45" s="290" t="str">
        <f>'第5区'!C16</f>
        <v>新潟大</v>
      </c>
      <c r="B45" s="291"/>
      <c r="C45" s="284" t="str">
        <f>VLOOKUP(A45,'第1区'!$C$3:$J$39,4,0)</f>
        <v>住　柔</v>
      </c>
      <c r="D45" s="284"/>
      <c r="E45" s="284"/>
      <c r="F45" s="223">
        <f>VLOOKUP(A45,'第1区'!$C$3:$J$39,5,0)</f>
        <v>1</v>
      </c>
      <c r="G45" s="289" t="str">
        <f>VLOOKUP(A45,'第2区'!$C$3:$J$38,4,0)</f>
        <v>片野　匠</v>
      </c>
      <c r="H45" s="288"/>
      <c r="I45" s="288"/>
      <c r="J45" s="223">
        <f>VLOOKUP(A45,'第2区'!$C$3:$J$38,5,0)</f>
        <v>4</v>
      </c>
      <c r="K45" s="284" t="str">
        <f>VLOOKUP(A45,'第3区'!$C$3:$J$39,4,0)</f>
        <v>高橋　佑一郎</v>
      </c>
      <c r="L45" s="284"/>
      <c r="M45" s="284"/>
      <c r="N45" s="223">
        <f>VLOOKUP(A45,'第3区'!$C$3:$J$39,5,0)</f>
        <v>8</v>
      </c>
      <c r="O45" s="284" t="str">
        <f>VLOOKUP(A45,'第4区'!$C$3:$J$38,4,0)</f>
        <v>駒形　大樹</v>
      </c>
      <c r="P45" s="284"/>
      <c r="Q45" s="284"/>
      <c r="R45" s="223">
        <f>VLOOKUP(A45,'第4区'!$C$3:$J$38,5,0)</f>
        <v>3</v>
      </c>
      <c r="S45" s="284" t="str">
        <f>VLOOKUP(A45,'第5区'!$C$3:$J$38,4,0)</f>
        <v>金澤　拓則</v>
      </c>
      <c r="T45" s="284"/>
      <c r="U45" s="284"/>
      <c r="V45" s="223">
        <f>VLOOKUP(A45,'第5区'!$C$3:$J$38,5,0)</f>
        <v>3</v>
      </c>
      <c r="W45" s="284" t="str">
        <f>VLOOKUP(A45,'第6区'!$C$3:$J$38,4,0)</f>
        <v>稲毛　寛人</v>
      </c>
      <c r="X45" s="284"/>
      <c r="Y45" s="284"/>
      <c r="Z45" s="224">
        <f>VLOOKUP(A45,'第6区'!$C$3:$J$38,5,0)</f>
        <v>4</v>
      </c>
      <c r="AA45" s="225"/>
    </row>
    <row r="46" spans="1:27" s="209" customFormat="1" ht="15" customHeight="1">
      <c r="A46" s="290"/>
      <c r="B46" s="291"/>
      <c r="C46" s="210" t="s">
        <v>29</v>
      </c>
      <c r="D46" s="211">
        <f>VLOOKUP(A45,'第1区'!$C$3:$J$39,8,0)</f>
        <v>3</v>
      </c>
      <c r="E46" s="212" t="s">
        <v>30</v>
      </c>
      <c r="F46" s="213">
        <f>VLOOKUP(A45,'第1区'!$C$3:$J$39,3,0)</f>
        <v>0.021053240740740744</v>
      </c>
      <c r="G46" s="210" t="s">
        <v>29</v>
      </c>
      <c r="H46" s="211">
        <f>VLOOKUP(A45,'第2区'!$C$3:$J$38,8,0)</f>
        <v>2</v>
      </c>
      <c r="I46" s="212" t="s">
        <v>30</v>
      </c>
      <c r="J46" s="213">
        <f>VLOOKUP(A45,'第2区'!$C$3:$J$38,3,0)</f>
        <v>0.027685185185185188</v>
      </c>
      <c r="K46" s="210" t="s">
        <v>29</v>
      </c>
      <c r="L46" s="211">
        <f>VLOOKUP(A45,'第3区'!$C$3:$J$39,8,0)</f>
        <v>2</v>
      </c>
      <c r="M46" s="212" t="s">
        <v>30</v>
      </c>
      <c r="N46" s="213">
        <f>VLOOKUP(A45,'第3区'!$C$3:$J$39,3,0)</f>
        <v>0.04447916666666666</v>
      </c>
      <c r="O46" s="210" t="s">
        <v>29</v>
      </c>
      <c r="P46" s="211">
        <f>VLOOKUP(A45,'第4区'!$C$3:$J$38,8,0)</f>
        <v>2</v>
      </c>
      <c r="Q46" s="212" t="s">
        <v>30</v>
      </c>
      <c r="R46" s="213">
        <f>VLOOKUP(A45,'第4区'!$C$3:$J$38,3,0)</f>
        <v>0.05585648148148148</v>
      </c>
      <c r="S46" s="210" t="s">
        <v>29</v>
      </c>
      <c r="T46" s="211">
        <f>VLOOKUP(A45,'第5区'!$C$3:$J$38,8,0)</f>
        <v>2</v>
      </c>
      <c r="U46" s="212" t="s">
        <v>30</v>
      </c>
      <c r="V46" s="213">
        <f>VLOOKUP(A45,'第5区'!$C$3:$J$38,3,0)</f>
        <v>0.06712962962962964</v>
      </c>
      <c r="W46" s="210" t="s">
        <v>29</v>
      </c>
      <c r="X46" s="211">
        <f>VLOOKUP(A45,'第6区'!$C$3:$J$38,8,0)</f>
        <v>2</v>
      </c>
      <c r="Y46" s="212" t="s">
        <v>30</v>
      </c>
      <c r="Z46" s="221">
        <f>VLOOKUP(A45,'第6区'!$C$3:$J$38,3,0)</f>
        <v>0.08386574074074075</v>
      </c>
      <c r="AA46" s="214">
        <f>SUM(F47,J47,N47,R47,V47,Z47)</f>
        <v>0.08386574074074075</v>
      </c>
    </row>
    <row r="47" spans="1:28" s="209" customFormat="1" ht="15" customHeight="1">
      <c r="A47" s="290"/>
      <c r="B47" s="291"/>
      <c r="C47" s="215" t="s">
        <v>31</v>
      </c>
      <c r="D47" s="216">
        <f>VLOOKUP(A45,'第1区'!$C$3:$J$39,7,0)</f>
        <v>3</v>
      </c>
      <c r="E47" s="217" t="s">
        <v>32</v>
      </c>
      <c r="F47" s="218">
        <f>VLOOKUP(A45,'第1区'!$C$3:$J$39,6,0)</f>
        <v>0.021053240740740744</v>
      </c>
      <c r="G47" s="215" t="s">
        <v>31</v>
      </c>
      <c r="H47" s="216">
        <f>VLOOKUP(A45,'第2区'!$C$3:$J$38,7,0)</f>
        <v>2</v>
      </c>
      <c r="I47" s="217" t="s">
        <v>32</v>
      </c>
      <c r="J47" s="218">
        <f>VLOOKUP(A45,'第2区'!$C$3:$J$38,6,0)</f>
        <v>0.006631944444444444</v>
      </c>
      <c r="K47" s="215" t="s">
        <v>31</v>
      </c>
      <c r="L47" s="216">
        <f>VLOOKUP(A45,'第3区'!$C$3:$J$39,7,0)</f>
        <v>3</v>
      </c>
      <c r="M47" s="217" t="s">
        <v>32</v>
      </c>
      <c r="N47" s="218">
        <f>VLOOKUP(A45,'第3区'!$C$3:$J$39,6,0)</f>
        <v>0.016793981481481472</v>
      </c>
      <c r="O47" s="215" t="s">
        <v>31</v>
      </c>
      <c r="P47" s="216">
        <f>VLOOKUP(A45,'第4区'!$C$3:$J$38,7,0)</f>
        <v>3</v>
      </c>
      <c r="Q47" s="217" t="s">
        <v>32</v>
      </c>
      <c r="R47" s="218">
        <f>VLOOKUP(A45,'第4区'!$C$3:$J$38,6,0)</f>
        <v>0.01137731481481482</v>
      </c>
      <c r="S47" s="215" t="s">
        <v>31</v>
      </c>
      <c r="T47" s="216">
        <f>VLOOKUP(A45,'第5区'!$C$3:$J$38,7,0)</f>
        <v>3</v>
      </c>
      <c r="U47" s="217" t="s">
        <v>32</v>
      </c>
      <c r="V47" s="218">
        <f>VLOOKUP(A45,'第5区'!$C$3:$J$38,6,0)</f>
        <v>0.011273148148148157</v>
      </c>
      <c r="W47" s="215" t="s">
        <v>31</v>
      </c>
      <c r="X47" s="216">
        <f>VLOOKUP(A45,'第6区'!$C$3:$J$38,7,0)</f>
        <v>3</v>
      </c>
      <c r="Y47" s="217" t="s">
        <v>32</v>
      </c>
      <c r="Z47" s="222">
        <f>VLOOKUP(A45,'第6区'!$C$3:$J$38,6,0)</f>
        <v>0.01673611111111112</v>
      </c>
      <c r="AA47" s="219" t="s">
        <v>786</v>
      </c>
      <c r="AB47" s="209">
        <f>RANK(AA46,$AA$7:$AA$56,16)</f>
        <v>2</v>
      </c>
    </row>
    <row r="48" spans="1:27" s="209" customFormat="1" ht="15" customHeight="1">
      <c r="A48" s="290" t="str">
        <f>'第5区'!C17</f>
        <v>一橋大</v>
      </c>
      <c r="B48" s="291"/>
      <c r="C48" s="284" t="str">
        <f>VLOOKUP(A48,'第1区'!$C$3:$J$39,4,0)</f>
        <v>庄子　将</v>
      </c>
      <c r="D48" s="284"/>
      <c r="E48" s="284"/>
      <c r="F48" s="223">
        <f>VLOOKUP(A48,'第1区'!$C$3:$J$39,5,0)</f>
        <v>2</v>
      </c>
      <c r="G48" s="289" t="str">
        <f>VLOOKUP(A48,'第2区'!$C$3:$J$38,4,0)</f>
        <v>斉藤　和輝</v>
      </c>
      <c r="H48" s="288"/>
      <c r="I48" s="288"/>
      <c r="J48" s="223">
        <f>VLOOKUP(A48,'第2区'!$C$3:$J$38,5,0)</f>
        <v>3</v>
      </c>
      <c r="K48" s="284" t="str">
        <f>VLOOKUP(A48,'第3区'!$C$3:$J$39,4,0)</f>
        <v>新庄　洋人</v>
      </c>
      <c r="L48" s="284"/>
      <c r="M48" s="284"/>
      <c r="N48" s="223">
        <f>VLOOKUP(A48,'第3区'!$C$3:$J$39,5,0)</f>
        <v>3</v>
      </c>
      <c r="O48" s="284" t="str">
        <f>VLOOKUP(A48,'第4区'!$C$3:$J$38,4,0)</f>
        <v>辻村　瞭太</v>
      </c>
      <c r="P48" s="284"/>
      <c r="Q48" s="284"/>
      <c r="R48" s="223">
        <f>VLOOKUP(A48,'第4区'!$C$3:$J$38,5,0)</f>
        <v>2</v>
      </c>
      <c r="S48" s="284" t="str">
        <f>VLOOKUP(A48,'第5区'!$C$3:$J$38,4,0)</f>
        <v>庄司　頼太</v>
      </c>
      <c r="T48" s="284"/>
      <c r="U48" s="284"/>
      <c r="V48" s="223">
        <f>VLOOKUP(A48,'第5区'!$C$3:$J$38,5,0)</f>
        <v>3</v>
      </c>
      <c r="W48" s="284" t="str">
        <f>VLOOKUP(A48,'第6区'!$C$3:$J$38,4,0)</f>
        <v>石井　雄一</v>
      </c>
      <c r="X48" s="284"/>
      <c r="Y48" s="284"/>
      <c r="Z48" s="224">
        <f>VLOOKUP(A48,'第6区'!$C$3:$J$38,5,0)</f>
        <v>2</v>
      </c>
      <c r="AA48" s="225"/>
    </row>
    <row r="49" spans="1:27" s="209" customFormat="1" ht="15" customHeight="1">
      <c r="A49" s="290"/>
      <c r="B49" s="291"/>
      <c r="C49" s="210" t="s">
        <v>29</v>
      </c>
      <c r="D49" s="211">
        <f>VLOOKUP(A48,'第1区'!$C$3:$J$39,8,0)</f>
        <v>9</v>
      </c>
      <c r="E49" s="212" t="s">
        <v>30</v>
      </c>
      <c r="F49" s="213">
        <f>VLOOKUP(A48,'第1区'!$C$3:$J$39,3,0)</f>
        <v>0.021516203703703704</v>
      </c>
      <c r="G49" s="210" t="s">
        <v>29</v>
      </c>
      <c r="H49" s="211">
        <f>VLOOKUP(A48,'第2区'!$C$3:$J$38,8,0)</f>
        <v>6</v>
      </c>
      <c r="I49" s="212" t="s">
        <v>30</v>
      </c>
      <c r="J49" s="213">
        <f>VLOOKUP(A48,'第2区'!$C$3:$J$38,3,0)</f>
        <v>0.02836805555555556</v>
      </c>
      <c r="K49" s="210" t="s">
        <v>29</v>
      </c>
      <c r="L49" s="211">
        <f>VLOOKUP(A48,'第3区'!$C$3:$J$39,8,0)</f>
        <v>11</v>
      </c>
      <c r="M49" s="212" t="s">
        <v>30</v>
      </c>
      <c r="N49" s="213">
        <f>VLOOKUP(A48,'第3区'!$C$3:$J$39,3,0)</f>
        <v>0.046238425925925926</v>
      </c>
      <c r="O49" s="210" t="s">
        <v>29</v>
      </c>
      <c r="P49" s="211">
        <f>VLOOKUP(A48,'第4区'!$C$3:$J$38,8,0)</f>
        <v>11</v>
      </c>
      <c r="Q49" s="212" t="s">
        <v>30</v>
      </c>
      <c r="R49" s="213">
        <f>VLOOKUP(A48,'第4区'!$C$3:$J$38,3,0)</f>
        <v>0.05810185185185185</v>
      </c>
      <c r="S49" s="210" t="s">
        <v>29</v>
      </c>
      <c r="T49" s="211">
        <f>VLOOKUP(A48,'第5区'!$C$3:$J$38,8,0)</f>
        <v>9</v>
      </c>
      <c r="U49" s="212" t="s">
        <v>30</v>
      </c>
      <c r="V49" s="213">
        <f>VLOOKUP(A48,'第5区'!$C$3:$J$38,3,0)</f>
        <v>0.0697337962962963</v>
      </c>
      <c r="W49" s="210" t="s">
        <v>29</v>
      </c>
      <c r="X49" s="211">
        <f>VLOOKUP(A48,'第6区'!$C$3:$J$38,8,0)</f>
        <v>9</v>
      </c>
      <c r="Y49" s="212" t="s">
        <v>30</v>
      </c>
      <c r="Z49" s="221">
        <f>VLOOKUP(A48,'第6区'!$C$3:$J$38,3,0)</f>
        <v>0.08726851851851852</v>
      </c>
      <c r="AA49" s="214">
        <f>SUM(F50,J50,N50,R50,V50,Z50)</f>
        <v>0.08726851851851852</v>
      </c>
    </row>
    <row r="50" spans="1:28" s="209" customFormat="1" ht="15" customHeight="1">
      <c r="A50" s="290"/>
      <c r="B50" s="291"/>
      <c r="C50" s="215" t="s">
        <v>31</v>
      </c>
      <c r="D50" s="216">
        <f>VLOOKUP(A48,'第1区'!$C$3:$J$39,7,0)</f>
        <v>9</v>
      </c>
      <c r="E50" s="217" t="s">
        <v>32</v>
      </c>
      <c r="F50" s="218">
        <f>VLOOKUP(A48,'第1区'!$C$3:$J$39,6,0)</f>
        <v>0.021516203703703704</v>
      </c>
      <c r="G50" s="215" t="s">
        <v>31</v>
      </c>
      <c r="H50" s="216">
        <f>VLOOKUP(A48,'第2区'!$C$3:$J$38,7,0)</f>
        <v>8</v>
      </c>
      <c r="I50" s="217" t="s">
        <v>32</v>
      </c>
      <c r="J50" s="218">
        <f>VLOOKUP(A48,'第2区'!$C$3:$J$38,6,0)</f>
        <v>0.0068518518518518555</v>
      </c>
      <c r="K50" s="215" t="s">
        <v>31</v>
      </c>
      <c r="L50" s="216">
        <f>VLOOKUP(A48,'第3区'!$C$3:$J$39,7,0)</f>
        <v>14</v>
      </c>
      <c r="M50" s="217" t="s">
        <v>32</v>
      </c>
      <c r="N50" s="218">
        <f>VLOOKUP(A48,'第3区'!$C$3:$J$39,6,0)</f>
        <v>0.017870370370370366</v>
      </c>
      <c r="O50" s="215" t="s">
        <v>31</v>
      </c>
      <c r="P50" s="216">
        <f>VLOOKUP(A48,'第4区'!$C$3:$J$38,7,0)</f>
        <v>11</v>
      </c>
      <c r="Q50" s="217" t="s">
        <v>32</v>
      </c>
      <c r="R50" s="218">
        <f>VLOOKUP(A48,'第4区'!$C$3:$J$38,6,0)</f>
        <v>0.011863425925925923</v>
      </c>
      <c r="S50" s="215" t="s">
        <v>31</v>
      </c>
      <c r="T50" s="216">
        <f>VLOOKUP(A48,'第5区'!$C$3:$J$38,7,0)</f>
        <v>5</v>
      </c>
      <c r="U50" s="217" t="s">
        <v>32</v>
      </c>
      <c r="V50" s="218">
        <f>VLOOKUP(A48,'第5区'!$C$3:$J$38,6,0)</f>
        <v>0.011631944444444445</v>
      </c>
      <c r="W50" s="215" t="s">
        <v>31</v>
      </c>
      <c r="X50" s="216">
        <f>VLOOKUP(A48,'第6区'!$C$3:$J$38,7,0)</f>
        <v>9</v>
      </c>
      <c r="Y50" s="217" t="s">
        <v>32</v>
      </c>
      <c r="Z50" s="222">
        <f>VLOOKUP(A48,'第6区'!$C$3:$J$38,6,0)</f>
        <v>0.01753472222222223</v>
      </c>
      <c r="AA50" s="219" t="s">
        <v>773</v>
      </c>
      <c r="AB50" s="209">
        <f>RANK(AA49,$AA$7:$AA$56,16)</f>
        <v>9</v>
      </c>
    </row>
    <row r="51" spans="1:27" s="209" customFormat="1" ht="15" customHeight="1">
      <c r="A51" s="290" t="str">
        <f>'第5区'!C18</f>
        <v>山梨大</v>
      </c>
      <c r="B51" s="291"/>
      <c r="C51" s="284" t="str">
        <f>VLOOKUP(A51,'第1区'!$C$3:$J$39,4,0)</f>
        <v>上條　俊之</v>
      </c>
      <c r="D51" s="284"/>
      <c r="E51" s="284"/>
      <c r="F51" s="223">
        <f>VLOOKUP(A51,'第1区'!$C$3:$J$39,5,0)</f>
        <v>2</v>
      </c>
      <c r="G51" s="289" t="str">
        <f>VLOOKUP(A51,'第2区'!$C$3:$J$38,4,0)</f>
        <v>星 智哉</v>
      </c>
      <c r="H51" s="288"/>
      <c r="I51" s="288"/>
      <c r="J51" s="223">
        <f>VLOOKUP(A51,'第2区'!$C$3:$J$38,5,0)</f>
        <v>1</v>
      </c>
      <c r="K51" s="284" t="str">
        <f>VLOOKUP(A51,'第3区'!$C$3:$J$39,4,0)</f>
        <v>田邉　献</v>
      </c>
      <c r="L51" s="284"/>
      <c r="M51" s="284"/>
      <c r="N51" s="223">
        <f>VLOOKUP(A51,'第3区'!$C$3:$J$39,5,0)</f>
        <v>3</v>
      </c>
      <c r="O51" s="284" t="str">
        <f>VLOOKUP(A51,'第4区'!$C$3:$J$38,4,0)</f>
        <v>鈴木　大輝</v>
      </c>
      <c r="P51" s="284"/>
      <c r="Q51" s="284"/>
      <c r="R51" s="223">
        <f>VLOOKUP(A51,'第4区'!$C$3:$J$38,5,0)</f>
        <v>2</v>
      </c>
      <c r="S51" s="284" t="str">
        <f>VLOOKUP(A51,'第5区'!$C$3:$J$38,4,0)</f>
        <v>斉藤　佑輔</v>
      </c>
      <c r="T51" s="284"/>
      <c r="U51" s="284"/>
      <c r="V51" s="223">
        <f>VLOOKUP(A51,'第5区'!$C$3:$J$38,5,0)</f>
        <v>1</v>
      </c>
      <c r="W51" s="284" t="str">
        <f>VLOOKUP(A51,'第6区'!$C$3:$J$38,4,0)</f>
        <v>原田　悠司</v>
      </c>
      <c r="X51" s="284"/>
      <c r="Y51" s="284"/>
      <c r="Z51" s="224">
        <f>VLOOKUP(A51,'第6区'!$C$3:$J$38,5,0)</f>
        <v>3</v>
      </c>
      <c r="AA51" s="225"/>
    </row>
    <row r="52" spans="1:27" s="209" customFormat="1" ht="15" customHeight="1">
      <c r="A52" s="290"/>
      <c r="B52" s="291"/>
      <c r="C52" s="210" t="s">
        <v>29</v>
      </c>
      <c r="D52" s="211">
        <f>VLOOKUP(A51,'第1区'!$C$3:$J$39,8,0)</f>
        <v>5</v>
      </c>
      <c r="E52" s="212" t="s">
        <v>30</v>
      </c>
      <c r="F52" s="213">
        <f>VLOOKUP(A51,'第1区'!$C$3:$J$39,3,0)</f>
        <v>0.02125</v>
      </c>
      <c r="G52" s="210" t="s">
        <v>29</v>
      </c>
      <c r="H52" s="211">
        <f>VLOOKUP(A51,'第2区'!$C$3:$J$38,8,0)</f>
        <v>11</v>
      </c>
      <c r="I52" s="212" t="s">
        <v>30</v>
      </c>
      <c r="J52" s="213">
        <f>VLOOKUP(A51,'第2区'!$C$3:$J$38,3,0)</f>
        <v>0.028506944444444442</v>
      </c>
      <c r="K52" s="210" t="s">
        <v>29</v>
      </c>
      <c r="L52" s="211">
        <f>VLOOKUP(A51,'第3区'!$C$3:$J$39,8,0)</f>
        <v>3</v>
      </c>
      <c r="M52" s="212" t="s">
        <v>30</v>
      </c>
      <c r="N52" s="213">
        <f>VLOOKUP(A51,'第3区'!$C$3:$J$39,3,0)</f>
        <v>0.04521990740740741</v>
      </c>
      <c r="O52" s="210" t="s">
        <v>29</v>
      </c>
      <c r="P52" s="211">
        <f>VLOOKUP(A51,'第4区'!$C$3:$J$38,8,0)</f>
        <v>10</v>
      </c>
      <c r="Q52" s="212" t="s">
        <v>30</v>
      </c>
      <c r="R52" s="213">
        <f>VLOOKUP(A51,'第4区'!$C$3:$J$38,3,0)</f>
        <v>0.057789351851851856</v>
      </c>
      <c r="S52" s="210" t="s">
        <v>29</v>
      </c>
      <c r="T52" s="211">
        <f>VLOOKUP(A51,'第5区'!$C$3:$J$38,8,0)</f>
        <v>10</v>
      </c>
      <c r="U52" s="212" t="s">
        <v>30</v>
      </c>
      <c r="V52" s="213">
        <f>VLOOKUP(A51,'第5区'!$C$3:$J$38,3,0)</f>
        <v>0.06981481481481482</v>
      </c>
      <c r="W52" s="210" t="s">
        <v>29</v>
      </c>
      <c r="X52" s="211">
        <f>VLOOKUP(A51,'第6区'!$C$3:$J$38,8,0)</f>
        <v>11</v>
      </c>
      <c r="Y52" s="212" t="s">
        <v>30</v>
      </c>
      <c r="Z52" s="221">
        <f>VLOOKUP(A51,'第6区'!$C$3:$J$38,3,0)</f>
        <v>0.08813657407407406</v>
      </c>
      <c r="AA52" s="214">
        <f>SUM(F53,J53,N53,R53,V53,Z53)</f>
        <v>0.08813657407407406</v>
      </c>
    </row>
    <row r="53" spans="1:28" s="209" customFormat="1" ht="15" customHeight="1">
      <c r="A53" s="290"/>
      <c r="B53" s="291"/>
      <c r="C53" s="215" t="s">
        <v>31</v>
      </c>
      <c r="D53" s="216">
        <f>VLOOKUP(A51,'第1区'!$C$3:$J$39,7,0)</f>
        <v>5</v>
      </c>
      <c r="E53" s="217" t="s">
        <v>32</v>
      </c>
      <c r="F53" s="218">
        <f>VLOOKUP(A51,'第1区'!$C$3:$J$39,6,0)</f>
        <v>0.02125</v>
      </c>
      <c r="G53" s="215" t="s">
        <v>31</v>
      </c>
      <c r="H53" s="216">
        <f>VLOOKUP(A51,'第2区'!$C$3:$J$38,7,0)</f>
        <v>14</v>
      </c>
      <c r="I53" s="217" t="s">
        <v>32</v>
      </c>
      <c r="J53" s="218">
        <f>VLOOKUP(A51,'第2区'!$C$3:$J$38,6,0)</f>
        <v>0.007256944444444441</v>
      </c>
      <c r="K53" s="215" t="s">
        <v>31</v>
      </c>
      <c r="L53" s="216">
        <f>VLOOKUP(A51,'第3区'!$C$3:$J$39,7,0)</f>
        <v>1</v>
      </c>
      <c r="M53" s="217" t="s">
        <v>32</v>
      </c>
      <c r="N53" s="218">
        <f>VLOOKUP(A51,'第3区'!$C$3:$J$39,6,0)</f>
        <v>0.016712962962962968</v>
      </c>
      <c r="O53" s="215" t="s">
        <v>31</v>
      </c>
      <c r="P53" s="216">
        <f>VLOOKUP(A51,'第4区'!$C$3:$J$38,7,0)</f>
        <v>15</v>
      </c>
      <c r="Q53" s="217" t="s">
        <v>32</v>
      </c>
      <c r="R53" s="218">
        <f>VLOOKUP(A51,'第4区'!$C$3:$J$38,6,0)</f>
        <v>0.012569444444444446</v>
      </c>
      <c r="S53" s="215" t="s">
        <v>31</v>
      </c>
      <c r="T53" s="216">
        <f>VLOOKUP(A51,'第5区'!$C$3:$J$38,7,0)</f>
        <v>11</v>
      </c>
      <c r="U53" s="217" t="s">
        <v>32</v>
      </c>
      <c r="V53" s="218">
        <f>VLOOKUP(A51,'第5区'!$C$3:$J$38,6,0)</f>
        <v>0.01202546296296296</v>
      </c>
      <c r="W53" s="215" t="s">
        <v>31</v>
      </c>
      <c r="X53" s="216">
        <f>VLOOKUP(A51,'第6区'!$C$3:$J$38,7,0)</f>
        <v>16</v>
      </c>
      <c r="Y53" s="217" t="s">
        <v>32</v>
      </c>
      <c r="Z53" s="222">
        <f>VLOOKUP(A51,'第6区'!$C$3:$J$38,6,0)</f>
        <v>0.018321759259259246</v>
      </c>
      <c r="AA53" s="219" t="s">
        <v>787</v>
      </c>
      <c r="AB53" s="209">
        <f>RANK(AA52,$AA$7:$AA$56,16)</f>
        <v>11</v>
      </c>
    </row>
    <row r="54" spans="1:27" s="209" customFormat="1" ht="15" customHeight="1">
      <c r="A54" s="290" t="str">
        <f>'第5区'!C19</f>
        <v>横国大</v>
      </c>
      <c r="B54" s="291"/>
      <c r="C54" s="288" t="str">
        <f>VLOOKUP(A54,'第1区'!$C$3:$J$39,4,0)</f>
        <v>藤本　雅史</v>
      </c>
      <c r="D54" s="288"/>
      <c r="E54" s="288"/>
      <c r="F54" s="207">
        <f>VLOOKUP(A54,'第1区'!$C$3:$J$39,5,0)</f>
        <v>2</v>
      </c>
      <c r="G54" s="289" t="str">
        <f>VLOOKUP(A54,'第2区'!$C$3:$J$38,4,0)</f>
        <v>竹下　雅之</v>
      </c>
      <c r="H54" s="288"/>
      <c r="I54" s="288"/>
      <c r="J54" s="223">
        <f>VLOOKUP(A54,'第2区'!$C$3:$J$38,5,0)</f>
        <v>2</v>
      </c>
      <c r="K54" s="284" t="str">
        <f>VLOOKUP(A54,'第3区'!$C$3:$J$39,4,0)</f>
        <v>大庭　大</v>
      </c>
      <c r="L54" s="284"/>
      <c r="M54" s="284"/>
      <c r="N54" s="223">
        <f>VLOOKUP(A54,'第3区'!$C$3:$J$39,5,0)</f>
        <v>3</v>
      </c>
      <c r="O54" s="284" t="str">
        <f>VLOOKUP(A54,'第4区'!$C$3:$J$38,4,0)</f>
        <v>杉山　健司</v>
      </c>
      <c r="P54" s="284"/>
      <c r="Q54" s="284"/>
      <c r="R54" s="223">
        <f>VLOOKUP(A54,'第4区'!$C$3:$J$38,5,0)</f>
        <v>3</v>
      </c>
      <c r="S54" s="284" t="str">
        <f>VLOOKUP(A54,'第5区'!$C$3:$J$38,4,0)</f>
        <v>栗原　雅典</v>
      </c>
      <c r="T54" s="284"/>
      <c r="U54" s="284"/>
      <c r="V54" s="223">
        <f>VLOOKUP(A54,'第5区'!$C$3:$J$38,5,0)</f>
        <v>1</v>
      </c>
      <c r="W54" s="284" t="str">
        <f>VLOOKUP(A54,'第6区'!$C$3:$J$38,4,0)</f>
        <v>渡辺　貴之</v>
      </c>
      <c r="X54" s="284"/>
      <c r="Y54" s="284"/>
      <c r="Z54" s="224">
        <f>VLOOKUP(A54,'第6区'!$C$3:$J$38,5,0)</f>
        <v>3</v>
      </c>
      <c r="AA54" s="225"/>
    </row>
    <row r="55" spans="1:27" s="209" customFormat="1" ht="15" customHeight="1">
      <c r="A55" s="290"/>
      <c r="B55" s="291"/>
      <c r="C55" s="210" t="s">
        <v>29</v>
      </c>
      <c r="D55" s="211">
        <f>VLOOKUP(A54,'第1区'!$C$3:$J$39,8,0)</f>
        <v>11</v>
      </c>
      <c r="E55" s="212" t="s">
        <v>30</v>
      </c>
      <c r="F55" s="213">
        <f>VLOOKUP(A54,'第1区'!$C$3:$J$39,3,0)</f>
        <v>0.021585648148148145</v>
      </c>
      <c r="G55" s="210" t="s">
        <v>29</v>
      </c>
      <c r="H55" s="211">
        <f>VLOOKUP(A54,'第2区'!$C$3:$J$38,8,0)</f>
        <v>9</v>
      </c>
      <c r="I55" s="212" t="s">
        <v>30</v>
      </c>
      <c r="J55" s="213">
        <f>VLOOKUP(A54,'第2区'!$C$3:$J$38,3,0)</f>
        <v>0.028414351851851847</v>
      </c>
      <c r="K55" s="210" t="s">
        <v>29</v>
      </c>
      <c r="L55" s="211">
        <f>VLOOKUP(A54,'第3区'!$C$3:$J$39,8,0)</f>
        <v>5</v>
      </c>
      <c r="M55" s="212" t="s">
        <v>30</v>
      </c>
      <c r="N55" s="213">
        <f>VLOOKUP(A54,'第3区'!$C$3:$J$39,3,0)</f>
        <v>0.045439814814814815</v>
      </c>
      <c r="O55" s="210" t="s">
        <v>29</v>
      </c>
      <c r="P55" s="211">
        <f>VLOOKUP(A54,'第4区'!$C$3:$J$38,8,0)</f>
        <v>5</v>
      </c>
      <c r="Q55" s="212" t="s">
        <v>30</v>
      </c>
      <c r="R55" s="213">
        <f>VLOOKUP(A54,'第4区'!$C$3:$J$38,3,0)</f>
        <v>0.0569675925925926</v>
      </c>
      <c r="S55" s="210" t="s">
        <v>29</v>
      </c>
      <c r="T55" s="211">
        <f>VLOOKUP(A54,'第5区'!$C$3:$J$38,8,0)</f>
        <v>5</v>
      </c>
      <c r="U55" s="212" t="s">
        <v>30</v>
      </c>
      <c r="V55" s="213">
        <f>VLOOKUP(A54,'第5区'!$C$3:$J$38,3,0)</f>
        <v>0.06861111111111111</v>
      </c>
      <c r="W55" s="210" t="s">
        <v>29</v>
      </c>
      <c r="X55" s="211">
        <f>VLOOKUP(A54,'第6区'!$C$3:$J$38,8,0)</f>
        <v>4</v>
      </c>
      <c r="Y55" s="212" t="s">
        <v>30</v>
      </c>
      <c r="Z55" s="221">
        <f>VLOOKUP(A54,'第6区'!$C$3:$J$38,3,0)</f>
        <v>0.08525462962962964</v>
      </c>
      <c r="AA55" s="214">
        <f>SUM(F56,J56,N56,R56,V56,Z56)</f>
        <v>0.08525462962962964</v>
      </c>
    </row>
    <row r="56" spans="1:28" s="209" customFormat="1" ht="15" customHeight="1">
      <c r="A56" s="290"/>
      <c r="B56" s="291"/>
      <c r="C56" s="215" t="s">
        <v>31</v>
      </c>
      <c r="D56" s="216">
        <f>VLOOKUP(A54,'第1区'!$C$3:$J$39,7,0)</f>
        <v>11</v>
      </c>
      <c r="E56" s="217" t="s">
        <v>32</v>
      </c>
      <c r="F56" s="218">
        <f>VLOOKUP(A54,'第1区'!$C$3:$J$39,6,0)</f>
        <v>0.021585648148148145</v>
      </c>
      <c r="G56" s="210" t="s">
        <v>31</v>
      </c>
      <c r="H56" s="211">
        <f>VLOOKUP(A54,'第2区'!$C$3:$J$38,7,0)</f>
        <v>6</v>
      </c>
      <c r="I56" s="212" t="s">
        <v>32</v>
      </c>
      <c r="J56" s="213">
        <f>VLOOKUP(A54,'第2区'!$C$3:$J$38,6,0)</f>
        <v>0.006828703703703701</v>
      </c>
      <c r="K56" s="210" t="s">
        <v>31</v>
      </c>
      <c r="L56" s="211">
        <f>VLOOKUP(A54,'第3区'!$C$3:$J$39,7,0)</f>
        <v>4</v>
      </c>
      <c r="M56" s="212" t="s">
        <v>32</v>
      </c>
      <c r="N56" s="213">
        <f>VLOOKUP(A54,'第3区'!$C$3:$J$39,6,0)</f>
        <v>0.017025462962962968</v>
      </c>
      <c r="O56" s="210" t="s">
        <v>31</v>
      </c>
      <c r="P56" s="211">
        <f>VLOOKUP(A54,'第4区'!$C$3:$J$38,7,0)</f>
        <v>7</v>
      </c>
      <c r="Q56" s="212" t="s">
        <v>32</v>
      </c>
      <c r="R56" s="213">
        <f>VLOOKUP(A54,'第4区'!$C$3:$J$38,6,0)</f>
        <v>0.011527777777777783</v>
      </c>
      <c r="S56" s="210" t="s">
        <v>31</v>
      </c>
      <c r="T56" s="211">
        <f>VLOOKUP(A54,'第5区'!$C$3:$J$38,7,0)</f>
        <v>6</v>
      </c>
      <c r="U56" s="212" t="s">
        <v>32</v>
      </c>
      <c r="V56" s="213">
        <f>VLOOKUP(A54,'第5区'!$C$3:$J$38,6,0)</f>
        <v>0.011643518518518511</v>
      </c>
      <c r="W56" s="210" t="s">
        <v>31</v>
      </c>
      <c r="X56" s="211">
        <f>VLOOKUP(A54,'第6区'!$C$3:$J$38,7,0)</f>
        <v>2</v>
      </c>
      <c r="Y56" s="212" t="s">
        <v>32</v>
      </c>
      <c r="Z56" s="221">
        <f>VLOOKUP(A54,'第6区'!$C$3:$J$38,6,0)</f>
        <v>0.01664351851851853</v>
      </c>
      <c r="AA56" s="225" t="s">
        <v>778</v>
      </c>
      <c r="AB56" s="209">
        <f>RANK(AA55,$AA$7:$AA$56,16)</f>
        <v>4</v>
      </c>
    </row>
    <row r="57" spans="1:29" ht="15" customHeight="1">
      <c r="A57" s="271" t="str">
        <f>'第5区'!C20</f>
        <v>首都大Ａ</v>
      </c>
      <c r="B57" s="272"/>
      <c r="C57" s="277" t="str">
        <f>VLOOKUP(A57,'第1区'!$C$3:$J$39,4,0)</f>
        <v>高木　一裕</v>
      </c>
      <c r="D57" s="278"/>
      <c r="E57" s="278"/>
      <c r="F57" s="33" t="str">
        <f>VLOOKUP(A57,'第1区'!$C$3:$J$39,5,0)</f>
        <v>M1</v>
      </c>
      <c r="G57" s="281" t="str">
        <f>VLOOKUP(A57,'第2区'!$C$3:$J$38,4,0)</f>
        <v>住吉　恵介</v>
      </c>
      <c r="H57" s="280"/>
      <c r="I57" s="280"/>
      <c r="J57" s="38">
        <f>VLOOKUP(A57,'第2区'!$C$3:$J$38,5,0)</f>
        <v>1</v>
      </c>
      <c r="K57" s="280" t="str">
        <f>VLOOKUP(A57,'第3区'!$C$3:$J$39,4,0)</f>
        <v>篠田　雄太</v>
      </c>
      <c r="L57" s="280"/>
      <c r="M57" s="280"/>
      <c r="N57" s="38">
        <f>VLOOKUP(A57,'第3区'!$C$3:$J$39,5,0)</f>
        <v>3</v>
      </c>
      <c r="O57" s="280" t="str">
        <f>VLOOKUP(A57,'第4区'!$C$3:$J$38,4,0)</f>
        <v>原田　恭英</v>
      </c>
      <c r="P57" s="280"/>
      <c r="Q57" s="280"/>
      <c r="R57" s="38">
        <f>VLOOKUP(A57,'第4区'!$C$3:$J$38,5,0)</f>
        <v>2</v>
      </c>
      <c r="S57" s="280" t="str">
        <f>VLOOKUP(A57,'第5区'!$C$3:$J$38,4,0)</f>
        <v>那賀川　凌平</v>
      </c>
      <c r="T57" s="280"/>
      <c r="U57" s="280"/>
      <c r="V57" s="38">
        <f>VLOOKUP(A57,'第5区'!$C$3:$J$38,5,0)</f>
        <v>1</v>
      </c>
      <c r="W57" s="280" t="str">
        <f>VLOOKUP(A57,'第6区'!$C$3:$J$38,4,0)</f>
        <v>宮田　和舞</v>
      </c>
      <c r="X57" s="280"/>
      <c r="Y57" s="280"/>
      <c r="Z57" s="38">
        <f>VLOOKUP(A57,'第6区'!$C$3:$J$38,5,0)</f>
        <v>1</v>
      </c>
      <c r="AA57" s="45"/>
      <c r="AB57" s="24"/>
      <c r="AC57" s="5"/>
    </row>
    <row r="58" spans="1:28" ht="15" customHeight="1">
      <c r="A58" s="273"/>
      <c r="B58" s="274"/>
      <c r="C58" s="25" t="s">
        <v>29</v>
      </c>
      <c r="D58" s="26" t="str">
        <f>VLOOKUP(A57,'第1区'!$C$3:$J$39,8,0)</f>
        <v>OP</v>
      </c>
      <c r="E58" s="27" t="s">
        <v>30</v>
      </c>
      <c r="F58" s="28">
        <f>VLOOKUP(A57,'第1区'!$C$3:$J$39,3,0)</f>
        <v>0.022962962962962966</v>
      </c>
      <c r="G58" s="67" t="s">
        <v>29</v>
      </c>
      <c r="H58" s="37" t="str">
        <f>VLOOKUP(A57,'第2区'!$C$3:$J$38,8,0)</f>
        <v>OP</v>
      </c>
      <c r="I58" s="39" t="s">
        <v>30</v>
      </c>
      <c r="J58" s="40">
        <f>VLOOKUP(A57,'第2区'!$C$3:$J$38,3,0)</f>
        <v>0.030162037037037032</v>
      </c>
      <c r="K58" s="67" t="s">
        <v>29</v>
      </c>
      <c r="L58" s="37" t="str">
        <f>VLOOKUP(A57,'第3区'!$C$3:$J$39,8,0)</f>
        <v>OP</v>
      </c>
      <c r="M58" s="39" t="s">
        <v>30</v>
      </c>
      <c r="N58" s="40">
        <f>VLOOKUP(A57,'第3区'!$C$3:$J$39,3,0)</f>
        <v>0.04864583333333333</v>
      </c>
      <c r="O58" s="67" t="s">
        <v>29</v>
      </c>
      <c r="P58" s="37" t="str">
        <f>VLOOKUP(A57,'第4区'!$C$3:$J$38,8,0)</f>
        <v>OP</v>
      </c>
      <c r="Q58" s="39" t="s">
        <v>30</v>
      </c>
      <c r="R58" s="40">
        <f>VLOOKUP(A57,'第4区'!$C$3:$J$38,3,0)</f>
        <v>0.06157407407407408</v>
      </c>
      <c r="S58" s="67" t="s">
        <v>29</v>
      </c>
      <c r="T58" s="37" t="str">
        <f>VLOOKUP(A57,'第5区'!$C$3:$J$38,8,0)</f>
        <v>OP</v>
      </c>
      <c r="U58" s="39" t="s">
        <v>30</v>
      </c>
      <c r="V58" s="40">
        <f>VLOOKUP(A57,'第5区'!$C$3:$J$38,3,0)</f>
        <v>0.07366898148148149</v>
      </c>
      <c r="W58" s="67" t="s">
        <v>29</v>
      </c>
      <c r="X58" s="37" t="str">
        <f>VLOOKUP(A57,'第6区'!$C$3:$J$38,8,0)</f>
        <v>OP</v>
      </c>
      <c r="Y58" s="39" t="s">
        <v>30</v>
      </c>
      <c r="Z58" s="40">
        <f>VLOOKUP(A57,'第6区'!$C$3:$J$38,3,0)</f>
        <v>0.09414351851851853</v>
      </c>
      <c r="AA58" s="41">
        <f>SUM(F59,J59,N59,R59,V59,Z59)</f>
        <v>0.09414351851851853</v>
      </c>
      <c r="AB58" s="24"/>
    </row>
    <row r="59" spans="1:28" ht="15" customHeight="1">
      <c r="A59" s="273"/>
      <c r="B59" s="274"/>
      <c r="C59" s="29" t="s">
        <v>31</v>
      </c>
      <c r="D59" s="30" t="str">
        <f>VLOOKUP(A57,'第1区'!$C$3:$J$39,7,0)</f>
        <v>OP</v>
      </c>
      <c r="E59" s="31" t="s">
        <v>32</v>
      </c>
      <c r="F59" s="32">
        <f>VLOOKUP(A57,'第1区'!$C$3:$J$39,6,0)</f>
        <v>0.022962962962962966</v>
      </c>
      <c r="G59" s="69" t="s">
        <v>31</v>
      </c>
      <c r="H59" s="42" t="str">
        <f>VLOOKUP(A57,'第2区'!$C$3:$J$38,7,0)</f>
        <v>OP</v>
      </c>
      <c r="I59" s="46" t="s">
        <v>32</v>
      </c>
      <c r="J59" s="43">
        <f>VLOOKUP(A57,'第2区'!$C$3:$J$38,6,0)</f>
        <v>0.007199074074074066</v>
      </c>
      <c r="K59" s="69" t="s">
        <v>31</v>
      </c>
      <c r="L59" s="42" t="str">
        <f>VLOOKUP(A57,'第3区'!$C$3:$J$39,7,0)</f>
        <v>OP</v>
      </c>
      <c r="M59" s="46" t="s">
        <v>32</v>
      </c>
      <c r="N59" s="43">
        <f>VLOOKUP(A57,'第3区'!$C$3:$J$39,6,0)</f>
        <v>0.0184837962962963</v>
      </c>
      <c r="O59" s="69" t="s">
        <v>31</v>
      </c>
      <c r="P59" s="42" t="str">
        <f>VLOOKUP(A57,'第4区'!$C$3:$J$38,7,0)</f>
        <v>OP</v>
      </c>
      <c r="Q59" s="46" t="s">
        <v>32</v>
      </c>
      <c r="R59" s="43">
        <f>VLOOKUP(A57,'第4区'!$C$3:$J$38,6,0)</f>
        <v>0.012928240740740747</v>
      </c>
      <c r="S59" s="69" t="s">
        <v>31</v>
      </c>
      <c r="T59" s="42" t="str">
        <f>VLOOKUP(A57,'第5区'!$C$3:$J$38,7,0)</f>
        <v>OP</v>
      </c>
      <c r="U59" s="46" t="s">
        <v>32</v>
      </c>
      <c r="V59" s="43">
        <f>VLOOKUP(A57,'第5区'!$C$3:$J$38,6,0)</f>
        <v>0.012094907407407408</v>
      </c>
      <c r="W59" s="69" t="s">
        <v>31</v>
      </c>
      <c r="X59" s="42" t="str">
        <f>VLOOKUP(A57,'第6区'!$C$3:$J$38,7,0)</f>
        <v>OP</v>
      </c>
      <c r="Y59" s="46" t="s">
        <v>32</v>
      </c>
      <c r="Z59" s="43">
        <f>VLOOKUP(A57,'第6区'!$C$3:$J$38,6,0)</f>
        <v>0.02047453703703704</v>
      </c>
      <c r="AA59" s="44" t="s">
        <v>38</v>
      </c>
      <c r="AB59" s="24"/>
    </row>
    <row r="60" spans="1:28" ht="15" customHeight="1">
      <c r="A60" s="273" t="str">
        <f>'第5区'!C21</f>
        <v>首都大Ｂ</v>
      </c>
      <c r="B60" s="274"/>
      <c r="C60" s="282" t="str">
        <f>VLOOKUP(A60,'第1区'!$C$3:$J$39,4,0)</f>
        <v>鈴木　聡太</v>
      </c>
      <c r="D60" s="283"/>
      <c r="E60" s="283"/>
      <c r="F60" s="34">
        <f>VLOOKUP(A60,'第1区'!$C$3:$J$39,5,0)</f>
        <v>2</v>
      </c>
      <c r="G60" s="281" t="str">
        <f>VLOOKUP(A60,'第2区'!$C$3:$J$38,4,0)</f>
        <v>柳田　航</v>
      </c>
      <c r="H60" s="280"/>
      <c r="I60" s="280"/>
      <c r="J60" s="38">
        <f>VLOOKUP(A60,'第2区'!$C$3:$J$38,5,0)</f>
        <v>1</v>
      </c>
      <c r="K60" s="280" t="str">
        <f>VLOOKUP(A60,'第3区'!$C$3:$J$39,4,0)</f>
        <v>吉川　光志</v>
      </c>
      <c r="L60" s="280"/>
      <c r="M60" s="280"/>
      <c r="N60" s="38">
        <f>VLOOKUP(A60,'第3区'!$C$3:$J$39,5,0)</f>
        <v>2</v>
      </c>
      <c r="O60" s="280" t="str">
        <f>VLOOKUP(A60,'第4区'!$C$3:$J$38,4,0)</f>
        <v>佐野　大河</v>
      </c>
      <c r="P60" s="280"/>
      <c r="Q60" s="280"/>
      <c r="R60" s="38">
        <f>VLOOKUP(A60,'第4区'!$C$3:$J$38,5,0)</f>
        <v>1</v>
      </c>
      <c r="S60" s="280" t="str">
        <f>VLOOKUP(A60,'第5区'!$C$3:$J$38,4,0)</f>
        <v>鈴木　悠太</v>
      </c>
      <c r="T60" s="280"/>
      <c r="U60" s="280"/>
      <c r="V60" s="38">
        <f>VLOOKUP(A60,'第5区'!$C$3:$J$38,5,0)</f>
        <v>1</v>
      </c>
      <c r="W60" s="280" t="str">
        <f>VLOOKUP(A60,'第6区'!$C$3:$J$38,4,0)</f>
        <v>三輪田　知宏</v>
      </c>
      <c r="X60" s="280"/>
      <c r="Y60" s="280"/>
      <c r="Z60" s="38">
        <f>VLOOKUP(A60,'第6区'!$C$3:$J$38,5,0)</f>
        <v>2</v>
      </c>
      <c r="AA60" s="45"/>
      <c r="AB60" s="24"/>
    </row>
    <row r="61" spans="1:28" ht="15" customHeight="1">
      <c r="A61" s="273"/>
      <c r="B61" s="274"/>
      <c r="C61" s="25" t="s">
        <v>29</v>
      </c>
      <c r="D61" s="26" t="str">
        <f>VLOOKUP(A60,'第1区'!$C$3:$J$39,8,0)</f>
        <v>OP</v>
      </c>
      <c r="E61" s="27" t="s">
        <v>30</v>
      </c>
      <c r="F61" s="28">
        <f>VLOOKUP(A60,'第1区'!$C$3:$J$39,3,0)</f>
        <v>0</v>
      </c>
      <c r="G61" s="67" t="s">
        <v>29</v>
      </c>
      <c r="H61" s="37" t="str">
        <f>VLOOKUP(A60,'第2区'!$C$3:$J$38,8,0)</f>
        <v>OP</v>
      </c>
      <c r="I61" s="39" t="s">
        <v>30</v>
      </c>
      <c r="J61" s="40">
        <f>VLOOKUP(A60,'第2区'!$C$3:$J$38,3,0)</f>
        <v>0</v>
      </c>
      <c r="K61" s="67" t="s">
        <v>29</v>
      </c>
      <c r="L61" s="37" t="str">
        <f>VLOOKUP(A60,'第3区'!$C$3:$J$39,8,0)</f>
        <v>OP</v>
      </c>
      <c r="M61" s="39" t="s">
        <v>30</v>
      </c>
      <c r="N61" s="40">
        <f>VLOOKUP(A60,'第3区'!$C$3:$J$39,3,0)</f>
        <v>0</v>
      </c>
      <c r="O61" s="67" t="s">
        <v>29</v>
      </c>
      <c r="P61" s="37" t="str">
        <f>VLOOKUP(A60,'第4区'!$C$3:$J$38,8,0)</f>
        <v>OP</v>
      </c>
      <c r="Q61" s="39" t="s">
        <v>30</v>
      </c>
      <c r="R61" s="40">
        <f>VLOOKUP(A60,'第4区'!$C$3:$J$38,3,0)</f>
        <v>0</v>
      </c>
      <c r="S61" s="67" t="s">
        <v>29</v>
      </c>
      <c r="T61" s="37" t="str">
        <f>VLOOKUP(A60,'第5区'!$C$3:$J$38,8,0)</f>
        <v>OP</v>
      </c>
      <c r="U61" s="39" t="s">
        <v>30</v>
      </c>
      <c r="V61" s="40">
        <f>VLOOKUP(A60,'第5区'!$C$3:$J$38,3,0)</f>
        <v>0</v>
      </c>
      <c r="W61" s="67" t="s">
        <v>29</v>
      </c>
      <c r="X61" s="37" t="str">
        <f>VLOOKUP(A60,'第6区'!$C$3:$J$38,8,0)</f>
        <v>OP</v>
      </c>
      <c r="Y61" s="39" t="s">
        <v>30</v>
      </c>
      <c r="Z61" s="40">
        <f>VLOOKUP(A60,'第6区'!$C$3:$J$38,3,0)</f>
        <v>0</v>
      </c>
      <c r="AA61" s="41" t="s">
        <v>764</v>
      </c>
      <c r="AB61" s="24"/>
    </row>
    <row r="62" spans="1:28" ht="15" customHeight="1">
      <c r="A62" s="273"/>
      <c r="B62" s="274"/>
      <c r="C62" s="29" t="s">
        <v>31</v>
      </c>
      <c r="D62" s="30" t="str">
        <f>VLOOKUP(A60,'第1区'!$C$3:$J$39,7,0)</f>
        <v>OP</v>
      </c>
      <c r="E62" s="31" t="s">
        <v>32</v>
      </c>
      <c r="F62" s="32">
        <f>VLOOKUP(A60,'第1区'!$C$3:$J$39,6,0)</f>
        <v>0</v>
      </c>
      <c r="G62" s="69" t="s">
        <v>31</v>
      </c>
      <c r="H62" s="42" t="str">
        <f>VLOOKUP(A60,'第2区'!$C$3:$J$38,7,0)</f>
        <v>OP</v>
      </c>
      <c r="I62" s="46" t="s">
        <v>32</v>
      </c>
      <c r="J62" s="43">
        <f>VLOOKUP(A60,'第2区'!$C$3:$J$38,6,0)</f>
        <v>0</v>
      </c>
      <c r="K62" s="69" t="s">
        <v>31</v>
      </c>
      <c r="L62" s="42" t="str">
        <f>VLOOKUP(A60,'第3区'!$C$3:$J$39,7,0)</f>
        <v>OP</v>
      </c>
      <c r="M62" s="46" t="s">
        <v>32</v>
      </c>
      <c r="N62" s="43">
        <f>VLOOKUP(A60,'第3区'!$C$3:$J$39,6,0)</f>
        <v>0</v>
      </c>
      <c r="O62" s="69" t="s">
        <v>31</v>
      </c>
      <c r="P62" s="42" t="str">
        <f>VLOOKUP(A60,'第4区'!$C$3:$J$38,7,0)</f>
        <v>OP</v>
      </c>
      <c r="Q62" s="46" t="s">
        <v>32</v>
      </c>
      <c r="R62" s="43">
        <f>VLOOKUP(A60,'第4区'!$C$3:$J$38,6,0)</f>
        <v>0</v>
      </c>
      <c r="S62" s="69" t="s">
        <v>31</v>
      </c>
      <c r="T62" s="42" t="str">
        <f>VLOOKUP(A60,'第5区'!$C$3:$J$38,7,0)</f>
        <v>OP</v>
      </c>
      <c r="U62" s="46" t="s">
        <v>32</v>
      </c>
      <c r="V62" s="43">
        <f>VLOOKUP(A60,'第5区'!$C$3:$J$38,6,0)</f>
        <v>0</v>
      </c>
      <c r="W62" s="69" t="s">
        <v>31</v>
      </c>
      <c r="X62" s="42" t="str">
        <f>VLOOKUP(A60,'第6区'!$C$3:$J$38,7,0)</f>
        <v>OP</v>
      </c>
      <c r="Y62" s="46" t="s">
        <v>32</v>
      </c>
      <c r="Z62" s="43">
        <f>VLOOKUP(A60,'第6区'!$C$3:$J$38,6,0)</f>
        <v>0</v>
      </c>
      <c r="AA62" s="44"/>
      <c r="AB62" s="24"/>
    </row>
    <row r="63" spans="1:28" ht="15" customHeight="1">
      <c r="A63" s="273" t="str">
        <f>'第5区'!C22</f>
        <v>信州大Ｂ</v>
      </c>
      <c r="B63" s="274"/>
      <c r="C63" s="282" t="str">
        <f>VLOOKUP(A63,'第1区'!$C$3:$J$39,4,0)</f>
        <v>迫間　洋樹</v>
      </c>
      <c r="D63" s="283"/>
      <c r="E63" s="283"/>
      <c r="F63" s="34">
        <f>VLOOKUP(A63,'第1区'!$C$3:$J$39,5,0)</f>
        <v>3</v>
      </c>
      <c r="G63" s="281" t="str">
        <f>VLOOKUP(A63,'第2区'!$C$3:$J$38,4,0)</f>
        <v>大西　剣士</v>
      </c>
      <c r="H63" s="280"/>
      <c r="I63" s="280"/>
      <c r="J63" s="38">
        <f>VLOOKUP(A63,'第2区'!$C$3:$J$38,5,0)</f>
        <v>1</v>
      </c>
      <c r="K63" s="280" t="str">
        <f>VLOOKUP(A63,'第3区'!$C$3:$J$39,4,0)</f>
        <v>野口　恒</v>
      </c>
      <c r="L63" s="280"/>
      <c r="M63" s="280"/>
      <c r="N63" s="38">
        <f>VLOOKUP(A63,'第3区'!$C$3:$J$39,5,0)</f>
        <v>1</v>
      </c>
      <c r="O63" s="280" t="str">
        <f>VLOOKUP(A63,'第4区'!$C$3:$J$38,4,0)</f>
        <v>中村　英雄</v>
      </c>
      <c r="P63" s="280"/>
      <c r="Q63" s="280"/>
      <c r="R63" s="38">
        <f>VLOOKUP(A63,'第4区'!$C$3:$J$38,5,0)</f>
        <v>1</v>
      </c>
      <c r="S63" s="280" t="str">
        <f>VLOOKUP(A63,'第5区'!$C$3:$J$38,4,0)</f>
        <v>中西　涼</v>
      </c>
      <c r="T63" s="280"/>
      <c r="U63" s="280"/>
      <c r="V63" s="38">
        <f>VLOOKUP(A63,'第5区'!$C$3:$J$38,5,0)</f>
        <v>2</v>
      </c>
      <c r="W63" s="280" t="str">
        <f>VLOOKUP(A63,'第6区'!$C$3:$J$38,4,0)</f>
        <v>南部　恭佑</v>
      </c>
      <c r="X63" s="280"/>
      <c r="Y63" s="280"/>
      <c r="Z63" s="38">
        <f>VLOOKUP(A63,'第6区'!$C$3:$J$38,5,0)</f>
        <v>2</v>
      </c>
      <c r="AA63" s="45"/>
      <c r="AB63" s="24"/>
    </row>
    <row r="64" spans="1:28" ht="15" customHeight="1">
      <c r="A64" s="273"/>
      <c r="B64" s="274"/>
      <c r="C64" s="25" t="s">
        <v>29</v>
      </c>
      <c r="D64" s="26" t="str">
        <f>VLOOKUP(A63,'第1区'!$C$3:$J$39,8,0)</f>
        <v>OP</v>
      </c>
      <c r="E64" s="27" t="s">
        <v>30</v>
      </c>
      <c r="F64" s="28">
        <f>VLOOKUP(A63,'第1区'!$C$3:$J$39,3,0)</f>
        <v>0.023287037037037037</v>
      </c>
      <c r="G64" s="67" t="s">
        <v>29</v>
      </c>
      <c r="H64" s="37" t="str">
        <f>VLOOKUP(A63,'第2区'!$C$3:$J$38,8,0)</f>
        <v>OP</v>
      </c>
      <c r="I64" s="39" t="s">
        <v>30</v>
      </c>
      <c r="J64" s="40">
        <f>VLOOKUP(A63,'第2区'!$C$3:$J$38,3,0)</f>
        <v>0.030486111111111113</v>
      </c>
      <c r="K64" s="67" t="s">
        <v>29</v>
      </c>
      <c r="L64" s="37" t="str">
        <f>VLOOKUP(A63,'第3区'!$C$3:$J$39,8,0)</f>
        <v>OP</v>
      </c>
      <c r="M64" s="39" t="s">
        <v>30</v>
      </c>
      <c r="N64" s="40">
        <f>VLOOKUP(A63,'第3区'!$C$3:$J$39,3,0)</f>
        <v>0.0484375</v>
      </c>
      <c r="O64" s="67" t="s">
        <v>29</v>
      </c>
      <c r="P64" s="37" t="str">
        <f>VLOOKUP(A63,'第4区'!$C$3:$J$38,8,0)</f>
        <v>OP</v>
      </c>
      <c r="Q64" s="39" t="s">
        <v>30</v>
      </c>
      <c r="R64" s="40">
        <f>VLOOKUP(A63,'第4区'!$C$3:$J$38,3,0)</f>
        <v>0.06091435185185185</v>
      </c>
      <c r="S64" s="67" t="s">
        <v>29</v>
      </c>
      <c r="T64" s="37" t="str">
        <f>VLOOKUP(A63,'第5区'!$C$3:$J$38,8,0)</f>
        <v>OP</v>
      </c>
      <c r="U64" s="39" t="s">
        <v>30</v>
      </c>
      <c r="V64" s="40">
        <f>VLOOKUP(A63,'第5区'!$C$3:$J$38,3,0)</f>
        <v>0.0731712962962963</v>
      </c>
      <c r="W64" s="67" t="s">
        <v>29</v>
      </c>
      <c r="X64" s="37" t="str">
        <f>VLOOKUP(A63,'第6区'!$C$3:$J$38,8,0)</f>
        <v>OP</v>
      </c>
      <c r="Y64" s="39" t="s">
        <v>30</v>
      </c>
      <c r="Z64" s="40">
        <f>VLOOKUP(A63,'第6区'!$C$3:$J$38,3,0)</f>
        <v>0.0910763888888889</v>
      </c>
      <c r="AA64" s="41">
        <f>SUM(F65,J65,N65,R65,V65,Z65)</f>
        <v>0.0910763888888889</v>
      </c>
      <c r="AB64" s="24"/>
    </row>
    <row r="65" spans="1:28" ht="15" customHeight="1">
      <c r="A65" s="273"/>
      <c r="B65" s="274"/>
      <c r="C65" s="29" t="s">
        <v>31</v>
      </c>
      <c r="D65" s="30" t="str">
        <f>VLOOKUP(A63,'第1区'!$C$3:$J$39,7,0)</f>
        <v>OP</v>
      </c>
      <c r="E65" s="31" t="s">
        <v>32</v>
      </c>
      <c r="F65" s="32">
        <f>VLOOKUP(A63,'第1区'!$C$3:$J$39,6,0)</f>
        <v>0.023287037037037037</v>
      </c>
      <c r="G65" s="69" t="s">
        <v>31</v>
      </c>
      <c r="H65" s="42" t="str">
        <f>VLOOKUP(A63,'第2区'!$C$3:$J$38,7,0)</f>
        <v>OP</v>
      </c>
      <c r="I65" s="46" t="s">
        <v>32</v>
      </c>
      <c r="J65" s="43">
        <f>VLOOKUP(A63,'第2区'!$C$3:$J$38,6,0)</f>
        <v>0.0071990740740740765</v>
      </c>
      <c r="K65" s="69" t="s">
        <v>31</v>
      </c>
      <c r="L65" s="42" t="str">
        <f>VLOOKUP(A63,'第3区'!$C$3:$J$39,7,0)</f>
        <v>OP</v>
      </c>
      <c r="M65" s="46" t="s">
        <v>32</v>
      </c>
      <c r="N65" s="43">
        <f>VLOOKUP(A63,'第3区'!$C$3:$J$39,6,0)</f>
        <v>0.017951388888888888</v>
      </c>
      <c r="O65" s="69" t="s">
        <v>31</v>
      </c>
      <c r="P65" s="42" t="str">
        <f>VLOOKUP(A63,'第4区'!$C$3:$J$38,7,0)</f>
        <v>OP</v>
      </c>
      <c r="Q65" s="46" t="s">
        <v>32</v>
      </c>
      <c r="R65" s="43">
        <f>VLOOKUP(A63,'第4区'!$C$3:$J$38,6,0)</f>
        <v>0.01247685185185185</v>
      </c>
      <c r="S65" s="69" t="s">
        <v>31</v>
      </c>
      <c r="T65" s="42" t="str">
        <f>VLOOKUP(A63,'第5区'!$C$3:$J$38,7,0)</f>
        <v>OP</v>
      </c>
      <c r="U65" s="46" t="s">
        <v>32</v>
      </c>
      <c r="V65" s="43">
        <f>VLOOKUP(A63,'第5区'!$C$3:$J$38,6,0)</f>
        <v>0.012256944444444452</v>
      </c>
      <c r="W65" s="69" t="s">
        <v>31</v>
      </c>
      <c r="X65" s="42" t="str">
        <f>VLOOKUP(A63,'第6区'!$C$3:$J$38,7,0)</f>
        <v>OP</v>
      </c>
      <c r="Y65" s="46" t="s">
        <v>32</v>
      </c>
      <c r="Z65" s="43">
        <f>VLOOKUP(A63,'第6区'!$C$3:$J$38,6,0)</f>
        <v>0.017905092592592597</v>
      </c>
      <c r="AA65" s="44" t="s">
        <v>38</v>
      </c>
      <c r="AB65" s="24"/>
    </row>
    <row r="66" spans="1:28" ht="15" customHeight="1">
      <c r="A66" s="273" t="str">
        <f>'第5区'!C23</f>
        <v>信州大Ｃ</v>
      </c>
      <c r="B66" s="274"/>
      <c r="C66" s="282" t="str">
        <f>VLOOKUP(A66,'第1区'!$C$3:$J$39,4,0)</f>
        <v>早川　翼</v>
      </c>
      <c r="D66" s="283"/>
      <c r="E66" s="283"/>
      <c r="F66" s="34">
        <f>VLOOKUP(A66,'第1区'!$C$3:$J$39,5,0)</f>
        <v>4</v>
      </c>
      <c r="G66" s="281" t="str">
        <f>VLOOKUP(A66,'第2区'!$C$3:$J$38,4,0)</f>
        <v>前田　庸宏</v>
      </c>
      <c r="H66" s="280"/>
      <c r="I66" s="280"/>
      <c r="J66" s="38">
        <f>VLOOKUP(A66,'第2区'!$C$3:$J$38,5,0)</f>
        <v>4</v>
      </c>
      <c r="K66" s="280" t="str">
        <f>VLOOKUP(A66,'第3区'!$C$3:$J$39,4,0)</f>
        <v>小桂　重徳</v>
      </c>
      <c r="L66" s="280"/>
      <c r="M66" s="280"/>
      <c r="N66" s="38">
        <f>VLOOKUP(A66,'第3区'!$C$3:$J$39,5,0)</f>
        <v>4</v>
      </c>
      <c r="O66" s="280" t="str">
        <f>VLOOKUP(A66,'第4区'!$C$3:$J$38,4,0)</f>
        <v>齊藤　裕太</v>
      </c>
      <c r="P66" s="280"/>
      <c r="Q66" s="280"/>
      <c r="R66" s="38">
        <f>VLOOKUP(A66,'第4区'!$C$3:$J$38,5,0)</f>
        <v>3</v>
      </c>
      <c r="S66" s="280" t="str">
        <f>VLOOKUP(A66,'第5区'!$C$3:$J$38,4,0)</f>
        <v>河合　佑馬</v>
      </c>
      <c r="T66" s="280"/>
      <c r="U66" s="280"/>
      <c r="V66" s="38">
        <f>VLOOKUP(A66,'第5区'!$C$3:$J$38,5,0)</f>
        <v>1</v>
      </c>
      <c r="W66" s="280" t="str">
        <f>VLOOKUP(A66,'第6区'!$C$3:$J$38,4,0)</f>
        <v>柿澤　良昭</v>
      </c>
      <c r="X66" s="280"/>
      <c r="Y66" s="280"/>
      <c r="Z66" s="38">
        <f>VLOOKUP(A66,'第6区'!$C$3:$J$38,5,0)</f>
        <v>1</v>
      </c>
      <c r="AA66" s="45"/>
      <c r="AB66" s="24"/>
    </row>
    <row r="67" spans="1:28" ht="15" customHeight="1">
      <c r="A67" s="273"/>
      <c r="B67" s="274"/>
      <c r="C67" s="25" t="s">
        <v>29</v>
      </c>
      <c r="D67" s="26" t="str">
        <f>VLOOKUP(A66,'第1区'!$C$3:$J$39,8,0)</f>
        <v>OP</v>
      </c>
      <c r="E67" s="27" t="s">
        <v>30</v>
      </c>
      <c r="F67" s="28">
        <f>VLOOKUP(A66,'第1区'!$C$3:$J$39,3,0)</f>
        <v>0.022777777777777775</v>
      </c>
      <c r="G67" s="67" t="s">
        <v>29</v>
      </c>
      <c r="H67" s="37" t="str">
        <f>VLOOKUP(A66,'第2区'!$C$3:$J$38,8,0)</f>
        <v>OP</v>
      </c>
      <c r="I67" s="39" t="s">
        <v>30</v>
      </c>
      <c r="J67" s="40">
        <f>VLOOKUP(A66,'第2区'!$C$3:$J$38,3,0)</f>
        <v>0.0312962962962963</v>
      </c>
      <c r="K67" s="67" t="s">
        <v>29</v>
      </c>
      <c r="L67" s="37" t="str">
        <f>VLOOKUP(A66,'第3区'!$C$3:$J$39,8,0)</f>
        <v>OP</v>
      </c>
      <c r="M67" s="39" t="s">
        <v>30</v>
      </c>
      <c r="N67" s="40">
        <f>VLOOKUP(A66,'第3区'!$C$3:$J$39,3,0)</f>
        <v>0.05019675925925926</v>
      </c>
      <c r="O67" s="67" t="s">
        <v>29</v>
      </c>
      <c r="P67" s="37" t="str">
        <f>VLOOKUP(A66,'第4区'!$C$3:$J$38,8,0)</f>
        <v>OP</v>
      </c>
      <c r="Q67" s="39" t="s">
        <v>30</v>
      </c>
      <c r="R67" s="40">
        <f>VLOOKUP(A66,'第4区'!$C$3:$J$38,3,0)</f>
        <v>0.0629050925925926</v>
      </c>
      <c r="S67" s="67" t="s">
        <v>29</v>
      </c>
      <c r="T67" s="37" t="str">
        <f>VLOOKUP(A66,'第5区'!$C$3:$J$38,8,0)</f>
        <v>OP</v>
      </c>
      <c r="U67" s="39" t="s">
        <v>30</v>
      </c>
      <c r="V67" s="40">
        <f>VLOOKUP(A66,'第5区'!$C$3:$J$38,3,0)</f>
        <v>0.07618055555555556</v>
      </c>
      <c r="W67" s="67" t="s">
        <v>29</v>
      </c>
      <c r="X67" s="37" t="str">
        <f>VLOOKUP(A66,'第6区'!$C$3:$J$38,8,0)</f>
        <v>OP</v>
      </c>
      <c r="Y67" s="39" t="s">
        <v>30</v>
      </c>
      <c r="Z67" s="40">
        <f>VLOOKUP(A66,'第6区'!$C$3:$J$38,3,0)</f>
        <v>0.0952662037037037</v>
      </c>
      <c r="AA67" s="41">
        <f>SUM(F68,J68,N68,R68,V68,Z68)</f>
        <v>0.0952662037037037</v>
      </c>
      <c r="AB67" s="24"/>
    </row>
    <row r="68" spans="1:28" ht="15" customHeight="1">
      <c r="A68" s="273"/>
      <c r="B68" s="274"/>
      <c r="C68" s="29" t="s">
        <v>31</v>
      </c>
      <c r="D68" s="30" t="str">
        <f>VLOOKUP(A66,'第1区'!$C$3:$J$39,7,0)</f>
        <v>OP</v>
      </c>
      <c r="E68" s="31" t="s">
        <v>32</v>
      </c>
      <c r="F68" s="32">
        <f>VLOOKUP(A66,'第1区'!$C$3:$J$39,6,0)</f>
        <v>0.022777777777777775</v>
      </c>
      <c r="G68" s="69" t="s">
        <v>31</v>
      </c>
      <c r="H68" s="42" t="str">
        <f>VLOOKUP(A66,'第2区'!$C$3:$J$38,7,0)</f>
        <v>OP</v>
      </c>
      <c r="I68" s="46" t="s">
        <v>32</v>
      </c>
      <c r="J68" s="43">
        <f>VLOOKUP(A66,'第2区'!$C$3:$J$38,6,0)</f>
        <v>0.008518518518518526</v>
      </c>
      <c r="K68" s="69" t="s">
        <v>31</v>
      </c>
      <c r="L68" s="42" t="str">
        <f>VLOOKUP(A66,'第3区'!$C$3:$J$39,7,0)</f>
        <v>OP</v>
      </c>
      <c r="M68" s="46" t="s">
        <v>32</v>
      </c>
      <c r="N68" s="43">
        <f>VLOOKUP(A66,'第3区'!$C$3:$J$39,6,0)</f>
        <v>0.01890046296296296</v>
      </c>
      <c r="O68" s="69" t="s">
        <v>31</v>
      </c>
      <c r="P68" s="42" t="str">
        <f>VLOOKUP(A66,'第4区'!$C$3:$J$38,7,0)</f>
        <v>OP</v>
      </c>
      <c r="Q68" s="46" t="s">
        <v>32</v>
      </c>
      <c r="R68" s="43">
        <f>VLOOKUP(A66,'第4区'!$C$3:$J$38,6,0)</f>
        <v>0.012708333333333335</v>
      </c>
      <c r="S68" s="69" t="s">
        <v>31</v>
      </c>
      <c r="T68" s="42" t="str">
        <f>VLOOKUP(A66,'第5区'!$C$3:$J$38,7,0)</f>
        <v>OP</v>
      </c>
      <c r="U68" s="46" t="s">
        <v>32</v>
      </c>
      <c r="V68" s="43">
        <f>VLOOKUP(A66,'第5区'!$C$3:$J$38,6,0)</f>
        <v>0.013275462962962961</v>
      </c>
      <c r="W68" s="69" t="s">
        <v>31</v>
      </c>
      <c r="X68" s="42" t="str">
        <f>VLOOKUP(A66,'第6区'!$C$3:$J$38,7,0)</f>
        <v>OP</v>
      </c>
      <c r="Y68" s="46" t="s">
        <v>32</v>
      </c>
      <c r="Z68" s="43">
        <f>VLOOKUP(A66,'第6区'!$C$3:$J$38,6,0)</f>
        <v>0.019085648148148143</v>
      </c>
      <c r="AA68" s="44" t="s">
        <v>38</v>
      </c>
      <c r="AB68" s="24"/>
    </row>
    <row r="69" spans="1:28" ht="15" customHeight="1">
      <c r="A69" s="273" t="str">
        <f>'第5区'!C24</f>
        <v>高経大Ａ</v>
      </c>
      <c r="B69" s="274"/>
      <c r="C69" s="282" t="str">
        <f>VLOOKUP(A69,'第1区'!$C$3:$J$39,4,0)</f>
        <v>東迫　一樹</v>
      </c>
      <c r="D69" s="283"/>
      <c r="E69" s="283"/>
      <c r="F69" s="34">
        <f>VLOOKUP(A69,'第1区'!$C$3:$J$39,5,0)</f>
        <v>2</v>
      </c>
      <c r="G69" s="281" t="str">
        <f>VLOOKUP(A69,'第2区'!$C$3:$J$38,4,0)</f>
        <v>石井　哲也</v>
      </c>
      <c r="H69" s="280"/>
      <c r="I69" s="280"/>
      <c r="J69" s="38">
        <f>VLOOKUP(A69,'第2区'!$C$3:$J$38,5,0)</f>
        <v>1</v>
      </c>
      <c r="K69" s="280" t="str">
        <f>VLOOKUP(A69,'第3区'!$C$3:$J$39,4,0)</f>
        <v>田中　秀矢</v>
      </c>
      <c r="L69" s="280"/>
      <c r="M69" s="280"/>
      <c r="N69" s="38">
        <f>VLOOKUP(A69,'第3区'!$C$3:$J$39,5,0)</f>
        <v>1</v>
      </c>
      <c r="O69" s="280" t="str">
        <f>VLOOKUP(A69,'第4区'!$C$3:$J$38,4,0)</f>
        <v>竹内　俊貴</v>
      </c>
      <c r="P69" s="280"/>
      <c r="Q69" s="280"/>
      <c r="R69" s="38">
        <f>VLOOKUP(A69,'第4区'!$C$3:$J$38,5,0)</f>
        <v>2</v>
      </c>
      <c r="S69" s="280" t="str">
        <f>VLOOKUP(A69,'第5区'!$C$3:$J$38,4,0)</f>
        <v>里見　裕章</v>
      </c>
      <c r="T69" s="280"/>
      <c r="U69" s="280"/>
      <c r="V69" s="38">
        <f>VLOOKUP(A69,'第5区'!$C$3:$J$38,5,0)</f>
        <v>1</v>
      </c>
      <c r="W69" s="280" t="str">
        <f>VLOOKUP(A69,'第6区'!$C$3:$J$38,4,0)</f>
        <v>高橋　凌</v>
      </c>
      <c r="X69" s="280"/>
      <c r="Y69" s="280"/>
      <c r="Z69" s="38">
        <f>VLOOKUP(A69,'第6区'!$C$3:$J$38,5,0)</f>
        <v>2</v>
      </c>
      <c r="AA69" s="45"/>
      <c r="AB69" s="24"/>
    </row>
    <row r="70" spans="1:28" ht="15" customHeight="1">
      <c r="A70" s="273"/>
      <c r="B70" s="274"/>
      <c r="C70" s="25" t="s">
        <v>29</v>
      </c>
      <c r="D70" s="26" t="str">
        <f>VLOOKUP(A69,'第1区'!$C$3:$J$39,8,0)</f>
        <v>OP</v>
      </c>
      <c r="E70" s="27" t="s">
        <v>30</v>
      </c>
      <c r="F70" s="28">
        <f>VLOOKUP(A69,'第1区'!$C$3:$J$39,3,0)</f>
        <v>0.022951388888888886</v>
      </c>
      <c r="G70" s="67" t="s">
        <v>29</v>
      </c>
      <c r="H70" s="37" t="str">
        <f>VLOOKUP(A69,'第2区'!$C$3:$J$38,8,0)</f>
        <v>OP</v>
      </c>
      <c r="I70" s="39" t="s">
        <v>30</v>
      </c>
      <c r="J70" s="40">
        <f>VLOOKUP(A69,'第2区'!$C$3:$J$38,3,0)</f>
        <v>0.030185185185185186</v>
      </c>
      <c r="K70" s="67" t="s">
        <v>29</v>
      </c>
      <c r="L70" s="37" t="str">
        <f>VLOOKUP(A69,'第3区'!$C$3:$J$39,8,0)</f>
        <v>OP</v>
      </c>
      <c r="M70" s="39" t="s">
        <v>30</v>
      </c>
      <c r="N70" s="40">
        <f>VLOOKUP(A69,'第3区'!$C$3:$J$39,3,0)</f>
        <v>0.04929398148148148</v>
      </c>
      <c r="O70" s="67" t="s">
        <v>29</v>
      </c>
      <c r="P70" s="37" t="str">
        <f>VLOOKUP(A69,'第4区'!$C$3:$J$38,8,0)</f>
        <v>OP</v>
      </c>
      <c r="Q70" s="39" t="s">
        <v>30</v>
      </c>
      <c r="R70" s="40">
        <f>VLOOKUP(A69,'第4区'!$C$3:$J$38,3,0)</f>
        <v>0.06136574074074074</v>
      </c>
      <c r="S70" s="67" t="s">
        <v>29</v>
      </c>
      <c r="T70" s="37" t="str">
        <f>VLOOKUP(A69,'第5区'!$C$3:$J$38,8,0)</f>
        <v>OP</v>
      </c>
      <c r="U70" s="39" t="s">
        <v>30</v>
      </c>
      <c r="V70" s="40">
        <f>VLOOKUP(A69,'第5区'!$C$3:$J$38,3,0)</f>
        <v>0.0734375</v>
      </c>
      <c r="W70" s="67" t="s">
        <v>29</v>
      </c>
      <c r="X70" s="37" t="str">
        <f>VLOOKUP(A69,'第6区'!$C$3:$J$38,8,0)</f>
        <v>OP</v>
      </c>
      <c r="Y70" s="39" t="s">
        <v>30</v>
      </c>
      <c r="Z70" s="40">
        <f>VLOOKUP(A69,'第6区'!$C$3:$J$38,3,0)</f>
        <v>0.09157407407407407</v>
      </c>
      <c r="AA70" s="41">
        <f>SUM(F71,J71,N71,R71,V71,Z71)</f>
        <v>0.09157407407407407</v>
      </c>
      <c r="AB70" s="24"/>
    </row>
    <row r="71" spans="1:28" ht="15" customHeight="1">
      <c r="A71" s="273"/>
      <c r="B71" s="274"/>
      <c r="C71" s="29" t="s">
        <v>31</v>
      </c>
      <c r="D71" s="30" t="str">
        <f>VLOOKUP(A69,'第1区'!$C$3:$J$39,7,0)</f>
        <v>OP</v>
      </c>
      <c r="E71" s="31" t="s">
        <v>32</v>
      </c>
      <c r="F71" s="32">
        <f>VLOOKUP(A69,'第1区'!$C$3:$J$39,6,0)</f>
        <v>0.022951388888888886</v>
      </c>
      <c r="G71" s="69" t="s">
        <v>31</v>
      </c>
      <c r="H71" s="42" t="str">
        <f>VLOOKUP(A69,'第2区'!$C$3:$J$38,7,0)</f>
        <v>OP</v>
      </c>
      <c r="I71" s="46" t="s">
        <v>32</v>
      </c>
      <c r="J71" s="43">
        <f>VLOOKUP(A69,'第2区'!$C$3:$J$38,6,0)</f>
        <v>0.007233796296296301</v>
      </c>
      <c r="K71" s="69" t="s">
        <v>31</v>
      </c>
      <c r="L71" s="42" t="str">
        <f>VLOOKUP(A69,'第3区'!$C$3:$J$39,7,0)</f>
        <v>OP</v>
      </c>
      <c r="M71" s="46" t="s">
        <v>32</v>
      </c>
      <c r="N71" s="43">
        <f>VLOOKUP(A69,'第3区'!$C$3:$J$39,6,0)</f>
        <v>0.019108796296296294</v>
      </c>
      <c r="O71" s="69" t="s">
        <v>31</v>
      </c>
      <c r="P71" s="42" t="str">
        <f>VLOOKUP(A69,'第4区'!$C$3:$J$38,7,0)</f>
        <v>OP</v>
      </c>
      <c r="Q71" s="46" t="s">
        <v>32</v>
      </c>
      <c r="R71" s="43">
        <f>VLOOKUP(A69,'第4区'!$C$3:$J$38,6,0)</f>
        <v>0.012071759259259261</v>
      </c>
      <c r="S71" s="69" t="s">
        <v>31</v>
      </c>
      <c r="T71" s="42" t="str">
        <f>VLOOKUP(A69,'第5区'!$C$3:$J$38,7,0)</f>
        <v>OP</v>
      </c>
      <c r="U71" s="46" t="s">
        <v>32</v>
      </c>
      <c r="V71" s="43">
        <f>VLOOKUP(A69,'第5区'!$C$3:$J$38,6,0)</f>
        <v>0.012071759259259261</v>
      </c>
      <c r="W71" s="69" t="s">
        <v>31</v>
      </c>
      <c r="X71" s="42" t="str">
        <f>VLOOKUP(A69,'第6区'!$C$3:$J$38,7,0)</f>
        <v>OP</v>
      </c>
      <c r="Y71" s="46" t="s">
        <v>32</v>
      </c>
      <c r="Z71" s="43">
        <f>VLOOKUP(A69,'第6区'!$C$3:$J$38,6,0)</f>
        <v>0.01813657407407407</v>
      </c>
      <c r="AA71" s="44" t="s">
        <v>38</v>
      </c>
      <c r="AB71" s="24"/>
    </row>
    <row r="72" spans="1:28" ht="15" customHeight="1">
      <c r="A72" s="273" t="str">
        <f>'第5区'!C25</f>
        <v>高経大Ｂ</v>
      </c>
      <c r="B72" s="274"/>
      <c r="C72" s="282" t="str">
        <f>VLOOKUP(A72,'第1区'!$C$3:$J$39,4,0)</f>
        <v>外山　晴久</v>
      </c>
      <c r="D72" s="283"/>
      <c r="E72" s="283"/>
      <c r="F72" s="34" t="str">
        <f>VLOOKUP(A72,'第1区'!$C$3:$J$39,5,0)</f>
        <v>OB</v>
      </c>
      <c r="G72" s="281" t="str">
        <f>VLOOKUP(A72,'第2区'!$C$3:$J$38,4,0)</f>
        <v>野村　慎吾</v>
      </c>
      <c r="H72" s="280"/>
      <c r="I72" s="280"/>
      <c r="J72" s="38" t="str">
        <f>VLOOKUP(A72,'第2区'!$C$3:$J$38,5,0)</f>
        <v>OB</v>
      </c>
      <c r="K72" s="280" t="str">
        <f>VLOOKUP(A72,'第3区'!$C$3:$J$39,4,0)</f>
        <v>鈴木　友輔</v>
      </c>
      <c r="L72" s="280"/>
      <c r="M72" s="280"/>
      <c r="N72" s="38">
        <f>VLOOKUP(A72,'第3区'!$C$3:$J$39,5,0)</f>
        <v>4</v>
      </c>
      <c r="O72" s="280" t="str">
        <f>VLOOKUP(A72,'第4区'!$C$3:$J$38,4,0)</f>
        <v>高瀬　聡</v>
      </c>
      <c r="P72" s="280"/>
      <c r="Q72" s="280"/>
      <c r="R72" s="38" t="str">
        <f>VLOOKUP(A72,'第4区'!$C$3:$J$38,5,0)</f>
        <v>OB</v>
      </c>
      <c r="S72" s="280" t="str">
        <f>VLOOKUP(A72,'第5区'!$C$3:$J$38,4,0)</f>
        <v>浅沼　翔太</v>
      </c>
      <c r="T72" s="280"/>
      <c r="U72" s="280"/>
      <c r="V72" s="38" t="str">
        <f>VLOOKUP(A72,'第5区'!$C$3:$J$38,5,0)</f>
        <v>OB</v>
      </c>
      <c r="W72" s="280" t="str">
        <f>VLOOKUP(A72,'第6区'!$C$3:$J$38,4,0)</f>
        <v>長谷川　季郎</v>
      </c>
      <c r="X72" s="280"/>
      <c r="Y72" s="280"/>
      <c r="Z72" s="38" t="str">
        <f>VLOOKUP(A72,'第6区'!$C$3:$J$38,5,0)</f>
        <v>OB</v>
      </c>
      <c r="AA72" s="45"/>
      <c r="AB72" s="24"/>
    </row>
    <row r="73" spans="1:28" ht="15" customHeight="1">
      <c r="A73" s="273"/>
      <c r="B73" s="274"/>
      <c r="C73" s="25" t="s">
        <v>29</v>
      </c>
      <c r="D73" s="26" t="str">
        <f>VLOOKUP(A72,'第1区'!$C$3:$J$39,8,0)</f>
        <v>OP</v>
      </c>
      <c r="E73" s="27" t="s">
        <v>30</v>
      </c>
      <c r="F73" s="28">
        <f>VLOOKUP(A72,'第1区'!$C$3:$J$39,3,0)</f>
        <v>0.023657407407407408</v>
      </c>
      <c r="G73" s="67" t="s">
        <v>29</v>
      </c>
      <c r="H73" s="37" t="str">
        <f>VLOOKUP(A72,'第2区'!$C$3:$J$38,8,0)</f>
        <v>OP</v>
      </c>
      <c r="I73" s="39" t="s">
        <v>30</v>
      </c>
      <c r="J73" s="40">
        <f>VLOOKUP(A72,'第2区'!$C$3:$J$38,3,0)</f>
        <v>0.031828703703703706</v>
      </c>
      <c r="K73" s="67" t="s">
        <v>29</v>
      </c>
      <c r="L73" s="37" t="str">
        <f>VLOOKUP(A72,'第3区'!$C$3:$J$39,8,0)</f>
        <v>OP</v>
      </c>
      <c r="M73" s="39" t="s">
        <v>30</v>
      </c>
      <c r="N73" s="40">
        <f>VLOOKUP(A72,'第3区'!$C$3:$J$39,3,0)</f>
        <v>0.04570601851851852</v>
      </c>
      <c r="O73" s="67" t="s">
        <v>29</v>
      </c>
      <c r="P73" s="37" t="str">
        <f>VLOOKUP(A72,'第4区'!$C$3:$J$38,8,0)</f>
        <v>OP</v>
      </c>
      <c r="Q73" s="39" t="s">
        <v>30</v>
      </c>
      <c r="R73" s="40">
        <f>VLOOKUP(A72,'第4区'!$C$3:$J$38,3,0)</f>
        <v>0.06133101851851852</v>
      </c>
      <c r="S73" s="67" t="s">
        <v>29</v>
      </c>
      <c r="T73" s="37" t="str">
        <f>VLOOKUP(A72,'第5区'!$C$3:$J$38,8,0)</f>
        <v>OP</v>
      </c>
      <c r="U73" s="39" t="s">
        <v>30</v>
      </c>
      <c r="V73" s="40">
        <f>VLOOKUP(A72,'第5区'!$C$3:$J$38,3,0)</f>
        <v>0.07773148148148147</v>
      </c>
      <c r="W73" s="67" t="s">
        <v>29</v>
      </c>
      <c r="X73" s="37" t="str">
        <f>VLOOKUP(A72,'第6区'!$C$3:$J$38,8,0)</f>
        <v>OP</v>
      </c>
      <c r="Y73" s="39" t="s">
        <v>30</v>
      </c>
      <c r="Z73" s="40">
        <f>VLOOKUP(A72,'第6区'!$C$3:$J$38,3,0)</f>
        <v>0.09670138888888889</v>
      </c>
      <c r="AA73" s="41">
        <f>SUM(F74,J74,N74,R74,V74,Z74)</f>
        <v>0.09670138888888889</v>
      </c>
      <c r="AB73" s="24"/>
    </row>
    <row r="74" spans="1:28" ht="15" customHeight="1">
      <c r="A74" s="273"/>
      <c r="B74" s="274"/>
      <c r="C74" s="29" t="s">
        <v>31</v>
      </c>
      <c r="D74" s="30" t="str">
        <f>VLOOKUP(A72,'第1区'!$C$3:$J$39,7,0)</f>
        <v>OP</v>
      </c>
      <c r="E74" s="31" t="s">
        <v>32</v>
      </c>
      <c r="F74" s="32">
        <f>VLOOKUP(A72,'第1区'!$C$3:$J$39,6,0)</f>
        <v>0.023657407407407408</v>
      </c>
      <c r="G74" s="69" t="s">
        <v>31</v>
      </c>
      <c r="H74" s="42" t="str">
        <f>VLOOKUP(A72,'第2区'!$C$3:$J$38,7,0)</f>
        <v>OP</v>
      </c>
      <c r="I74" s="46" t="s">
        <v>32</v>
      </c>
      <c r="J74" s="43">
        <f>VLOOKUP(A72,'第2区'!$C$3:$J$38,6,0)</f>
        <v>0.008171296296296298</v>
      </c>
      <c r="K74" s="69" t="s">
        <v>31</v>
      </c>
      <c r="L74" s="42" t="str">
        <f>VLOOKUP(A72,'第3区'!$C$3:$J$39,7,0)</f>
        <v>OP</v>
      </c>
      <c r="M74" s="46" t="s">
        <v>32</v>
      </c>
      <c r="N74" s="43">
        <f>VLOOKUP(A72,'第3区'!$C$3:$J$39,6,0)</f>
        <v>0.013877314814814815</v>
      </c>
      <c r="O74" s="69" t="s">
        <v>31</v>
      </c>
      <c r="P74" s="42" t="str">
        <f>VLOOKUP(A72,'第4区'!$C$3:$J$38,7,0)</f>
        <v>OP</v>
      </c>
      <c r="Q74" s="46" t="s">
        <v>32</v>
      </c>
      <c r="R74" s="43">
        <f>VLOOKUP(A72,'第4区'!$C$3:$J$38,6,0)</f>
        <v>0.015625</v>
      </c>
      <c r="S74" s="69" t="s">
        <v>31</v>
      </c>
      <c r="T74" s="42" t="str">
        <f>VLOOKUP(A72,'第5区'!$C$3:$J$38,7,0)</f>
        <v>OP</v>
      </c>
      <c r="U74" s="46" t="s">
        <v>32</v>
      </c>
      <c r="V74" s="43">
        <f>VLOOKUP(A72,'第5区'!$C$3:$J$38,6,0)</f>
        <v>0.01640046296296295</v>
      </c>
      <c r="W74" s="69" t="s">
        <v>31</v>
      </c>
      <c r="X74" s="42" t="str">
        <f>VLOOKUP(A72,'第6区'!$C$3:$J$38,7,0)</f>
        <v>OP</v>
      </c>
      <c r="Y74" s="46" t="s">
        <v>32</v>
      </c>
      <c r="Z74" s="43">
        <f>VLOOKUP(A72,'第6区'!$C$3:$J$38,6,0)</f>
        <v>0.01896990740740742</v>
      </c>
      <c r="AA74" s="44" t="s">
        <v>38</v>
      </c>
      <c r="AB74" s="24"/>
    </row>
    <row r="75" spans="1:28" ht="15" customHeight="1">
      <c r="A75" s="273" t="str">
        <f>'第5区'!C26</f>
        <v>千葉大Ｂ</v>
      </c>
      <c r="B75" s="274"/>
      <c r="C75" s="282" t="str">
        <f>VLOOKUP(A75,'第1区'!$C$3:$J$39,4,0)</f>
        <v>前野　雅敬</v>
      </c>
      <c r="D75" s="283"/>
      <c r="E75" s="283"/>
      <c r="F75" s="34">
        <f>VLOOKUP(A75,'第1区'!$C$3:$J$39,5,0)</f>
        <v>1</v>
      </c>
      <c r="G75" s="281" t="str">
        <f>VLOOKUP(A75,'第2区'!$C$3:$J$38,4,0)</f>
        <v>野村　昌登</v>
      </c>
      <c r="H75" s="280"/>
      <c r="I75" s="280"/>
      <c r="J75" s="38">
        <f>VLOOKUP(A75,'第2区'!$C$3:$J$38,5,0)</f>
        <v>1</v>
      </c>
      <c r="K75" s="280" t="str">
        <f>VLOOKUP(A75,'第3区'!$C$3:$J$39,4,0)</f>
        <v>柴田　優樹</v>
      </c>
      <c r="L75" s="280"/>
      <c r="M75" s="280"/>
      <c r="N75" s="38">
        <f>VLOOKUP(A75,'第3区'!$C$3:$J$39,5,0)</f>
        <v>4</v>
      </c>
      <c r="O75" s="280" t="str">
        <f>VLOOKUP(A75,'第4区'!$C$3:$J$38,4,0)</f>
        <v>濱元　勇樹</v>
      </c>
      <c r="P75" s="280"/>
      <c r="Q75" s="280"/>
      <c r="R75" s="38">
        <f>VLOOKUP(A75,'第4区'!$C$3:$J$38,5,0)</f>
        <v>1</v>
      </c>
      <c r="S75" s="280" t="str">
        <f>VLOOKUP(A75,'第5区'!$C$3:$J$38,4,0)</f>
        <v>樋口　達郎</v>
      </c>
      <c r="T75" s="280"/>
      <c r="U75" s="280"/>
      <c r="V75" s="38">
        <f>VLOOKUP(A75,'第5区'!$C$3:$J$38,5,0)</f>
        <v>1</v>
      </c>
      <c r="W75" s="280" t="str">
        <f>VLOOKUP(A75,'第6区'!$C$3:$J$38,4,0)</f>
        <v>高橋　翔</v>
      </c>
      <c r="X75" s="280"/>
      <c r="Y75" s="280"/>
      <c r="Z75" s="38">
        <f>VLOOKUP(A75,'第6区'!$C$3:$J$38,5,0)</f>
        <v>3</v>
      </c>
      <c r="AA75" s="45"/>
      <c r="AB75" s="24"/>
    </row>
    <row r="76" spans="1:28" ht="15" customHeight="1">
      <c r="A76" s="273"/>
      <c r="B76" s="274"/>
      <c r="C76" s="25" t="s">
        <v>29</v>
      </c>
      <c r="D76" s="26" t="str">
        <f>VLOOKUP(A75,'第1区'!$C$3:$J$39,8,0)</f>
        <v>OP</v>
      </c>
      <c r="E76" s="27" t="s">
        <v>30</v>
      </c>
      <c r="F76" s="28">
        <f>VLOOKUP(A75,'第1区'!$C$3:$J$39,3,0)</f>
        <v>0.023761574074074074</v>
      </c>
      <c r="G76" s="67" t="s">
        <v>29</v>
      </c>
      <c r="H76" s="37" t="str">
        <f>VLOOKUP(A75,'第2区'!$C$3:$J$38,8,0)</f>
        <v>OP</v>
      </c>
      <c r="I76" s="39" t="s">
        <v>30</v>
      </c>
      <c r="J76" s="40">
        <f>VLOOKUP(A75,'第2区'!$C$3:$J$38,3,0)</f>
        <v>0.031215277777777783</v>
      </c>
      <c r="K76" s="67" t="s">
        <v>29</v>
      </c>
      <c r="L76" s="37" t="str">
        <f>VLOOKUP(A75,'第3区'!$C$3:$J$39,8,0)</f>
        <v>OP</v>
      </c>
      <c r="M76" s="39" t="s">
        <v>30</v>
      </c>
      <c r="N76" s="40">
        <f>VLOOKUP(A75,'第3区'!$C$3:$J$39,3,0)</f>
        <v>0.0497337962962963</v>
      </c>
      <c r="O76" s="67" t="s">
        <v>29</v>
      </c>
      <c r="P76" s="37" t="str">
        <f>VLOOKUP(A75,'第4区'!$C$3:$J$38,8,0)</f>
        <v>OP</v>
      </c>
      <c r="Q76" s="39" t="s">
        <v>30</v>
      </c>
      <c r="R76" s="40">
        <f>VLOOKUP(A75,'第4区'!$C$3:$J$38,3,0)</f>
        <v>0.06256944444444444</v>
      </c>
      <c r="S76" s="67" t="s">
        <v>29</v>
      </c>
      <c r="T76" s="37" t="str">
        <f>VLOOKUP(A75,'第5区'!$C$3:$J$38,8,0)</f>
        <v>OP</v>
      </c>
      <c r="U76" s="39" t="s">
        <v>30</v>
      </c>
      <c r="V76" s="40">
        <f>VLOOKUP(A75,'第5区'!$C$3:$J$38,3,0)</f>
        <v>0.07512731481481481</v>
      </c>
      <c r="W76" s="67" t="s">
        <v>29</v>
      </c>
      <c r="X76" s="37" t="str">
        <f>VLOOKUP(A75,'第6区'!$C$3:$J$38,8,0)</f>
        <v>OP</v>
      </c>
      <c r="Y76" s="39" t="s">
        <v>30</v>
      </c>
      <c r="Z76" s="40">
        <f>VLOOKUP(A75,'第6区'!$C$3:$J$38,3,0)</f>
        <v>0.09412037037037037</v>
      </c>
      <c r="AA76" s="41">
        <f>SUM(F77,J77,N77,R77,V77,Z77)</f>
        <v>0.09412037037037037</v>
      </c>
      <c r="AB76" s="24"/>
    </row>
    <row r="77" spans="1:28" ht="15" customHeight="1">
      <c r="A77" s="273"/>
      <c r="B77" s="274"/>
      <c r="C77" s="29" t="s">
        <v>31</v>
      </c>
      <c r="D77" s="30" t="str">
        <f>VLOOKUP(A75,'第1区'!$C$3:$J$39,7,0)</f>
        <v>OP</v>
      </c>
      <c r="E77" s="31" t="s">
        <v>32</v>
      </c>
      <c r="F77" s="32">
        <f>VLOOKUP(A75,'第1区'!$C$3:$J$39,6,0)</f>
        <v>0.023761574074074074</v>
      </c>
      <c r="G77" s="69" t="s">
        <v>31</v>
      </c>
      <c r="H77" s="42" t="str">
        <f>VLOOKUP(A75,'第2区'!$C$3:$J$38,7,0)</f>
        <v>OP</v>
      </c>
      <c r="I77" s="46" t="s">
        <v>32</v>
      </c>
      <c r="J77" s="43">
        <f>VLOOKUP(A75,'第2区'!$C$3:$J$38,6,0)</f>
        <v>0.007453703703703709</v>
      </c>
      <c r="K77" s="69" t="s">
        <v>31</v>
      </c>
      <c r="L77" s="42" t="str">
        <f>VLOOKUP(A75,'第3区'!$C$3:$J$39,7,0)</f>
        <v>OP</v>
      </c>
      <c r="M77" s="46" t="s">
        <v>32</v>
      </c>
      <c r="N77" s="43">
        <f>VLOOKUP(A75,'第3区'!$C$3:$J$39,6,0)</f>
        <v>0.018518518518518514</v>
      </c>
      <c r="O77" s="69" t="s">
        <v>31</v>
      </c>
      <c r="P77" s="42" t="str">
        <f>VLOOKUP(A75,'第4区'!$C$3:$J$38,7,0)</f>
        <v>OP</v>
      </c>
      <c r="Q77" s="46" t="s">
        <v>32</v>
      </c>
      <c r="R77" s="43">
        <f>VLOOKUP(A75,'第4区'!$C$3:$J$38,6,0)</f>
        <v>0.012835648148148145</v>
      </c>
      <c r="S77" s="69" t="s">
        <v>31</v>
      </c>
      <c r="T77" s="42" t="str">
        <f>VLOOKUP(A75,'第5区'!$C$3:$J$38,7,0)</f>
        <v>OP</v>
      </c>
      <c r="U77" s="46" t="s">
        <v>32</v>
      </c>
      <c r="V77" s="43">
        <f>VLOOKUP(A75,'第5区'!$C$3:$J$38,6,0)</f>
        <v>0.012557870370370372</v>
      </c>
      <c r="W77" s="69" t="s">
        <v>31</v>
      </c>
      <c r="X77" s="42" t="str">
        <f>VLOOKUP(A75,'第6区'!$C$3:$J$38,7,0)</f>
        <v>OP</v>
      </c>
      <c r="Y77" s="46" t="s">
        <v>32</v>
      </c>
      <c r="Z77" s="43">
        <f>VLOOKUP(A75,'第6区'!$C$3:$J$38,6,0)</f>
        <v>0.018993055555555555</v>
      </c>
      <c r="AA77" s="44" t="s">
        <v>38</v>
      </c>
      <c r="AB77" s="24"/>
    </row>
    <row r="78" spans="1:28" ht="15" customHeight="1">
      <c r="A78" s="273" t="str">
        <f>'第5区'!C27</f>
        <v>東外大ＯＰ</v>
      </c>
      <c r="B78" s="274"/>
      <c r="C78" s="282" t="str">
        <f>VLOOKUP(A78,'第1区'!$C$3:$J$39,4,0)</f>
        <v>緒方　甫哉</v>
      </c>
      <c r="D78" s="283"/>
      <c r="E78" s="283"/>
      <c r="F78" s="34" t="str">
        <f>VLOOKUP(A78,'第1区'!$C$3:$J$39,5,0)</f>
        <v>OB</v>
      </c>
      <c r="G78" s="281" t="str">
        <f>VLOOKUP(A78,'第2区'!$C$3:$J$38,4,0)</f>
        <v>後藤　優作</v>
      </c>
      <c r="H78" s="280"/>
      <c r="I78" s="280"/>
      <c r="J78" s="38">
        <f>VLOOKUP(A78,'第2区'!$C$3:$J$38,5,0)</f>
        <v>1</v>
      </c>
      <c r="K78" s="280" t="str">
        <f>VLOOKUP(A78,'第3区'!$C$3:$J$39,4,0)</f>
        <v>池田　俊</v>
      </c>
      <c r="L78" s="280"/>
      <c r="M78" s="280"/>
      <c r="N78" s="38" t="str">
        <f>VLOOKUP(A78,'第3区'!$C$3:$J$39,5,0)</f>
        <v>OB</v>
      </c>
      <c r="O78" s="280" t="str">
        <f>VLOOKUP(A78,'第4区'!$C$3:$J$38,4,0)</f>
        <v>後閑　駿一</v>
      </c>
      <c r="P78" s="280"/>
      <c r="Q78" s="280"/>
      <c r="R78" s="38">
        <f>VLOOKUP(A78,'第4区'!$C$3:$J$38,5,0)</f>
        <v>2</v>
      </c>
      <c r="S78" s="280" t="str">
        <f>VLOOKUP(A78,'第5区'!$C$3:$J$38,4,0)</f>
        <v>東　　史章</v>
      </c>
      <c r="T78" s="280"/>
      <c r="U78" s="280"/>
      <c r="V78" s="38">
        <f>VLOOKUP(A78,'第5区'!$C$3:$J$38,5,0)</f>
        <v>0</v>
      </c>
      <c r="W78" s="280" t="str">
        <f>VLOOKUP(A78,'第6区'!$C$3:$J$38,4,0)</f>
        <v>渡邉　洋司</v>
      </c>
      <c r="X78" s="280"/>
      <c r="Y78" s="280"/>
      <c r="Z78" s="38">
        <f>VLOOKUP(A78,'第6区'!$C$3:$J$38,5,0)</f>
        <v>2</v>
      </c>
      <c r="AA78" s="45"/>
      <c r="AB78" s="24"/>
    </row>
    <row r="79" spans="1:28" ht="15" customHeight="1">
      <c r="A79" s="273"/>
      <c r="B79" s="274"/>
      <c r="C79" s="25" t="s">
        <v>29</v>
      </c>
      <c r="D79" s="26" t="str">
        <f>VLOOKUP(A78,'第1区'!$C$3:$J$39,8,0)</f>
        <v>OP</v>
      </c>
      <c r="E79" s="27" t="s">
        <v>30</v>
      </c>
      <c r="F79" s="28">
        <f>VLOOKUP(A78,'第1区'!$C$3:$J$39,3,0)</f>
        <v>0.022476851851851855</v>
      </c>
      <c r="G79" s="67" t="s">
        <v>29</v>
      </c>
      <c r="H79" s="37" t="str">
        <f>VLOOKUP(A78,'第2区'!$C$3:$J$38,8,0)</f>
        <v>OP</v>
      </c>
      <c r="I79" s="39" t="s">
        <v>30</v>
      </c>
      <c r="J79" s="40">
        <f>VLOOKUP(A78,'第2区'!$C$3:$J$38,3,0)</f>
        <v>0.029664351851851855</v>
      </c>
      <c r="K79" s="67" t="s">
        <v>29</v>
      </c>
      <c r="L79" s="37" t="str">
        <f>VLOOKUP(A78,'第3区'!$C$3:$J$39,8,0)</f>
        <v>OP</v>
      </c>
      <c r="M79" s="39" t="s">
        <v>30</v>
      </c>
      <c r="N79" s="40">
        <f>VLOOKUP(A78,'第3区'!$C$3:$J$39,3,0)</f>
        <v>0.05054398148148148</v>
      </c>
      <c r="O79" s="67" t="s">
        <v>29</v>
      </c>
      <c r="P79" s="37" t="str">
        <f>VLOOKUP(A78,'第4区'!$C$3:$J$38,8,0)</f>
        <v>OP</v>
      </c>
      <c r="Q79" s="39" t="s">
        <v>30</v>
      </c>
      <c r="R79" s="40">
        <f>VLOOKUP(A78,'第4区'!$C$3:$J$38,3,0)</f>
        <v>0.06369212962962963</v>
      </c>
      <c r="S79" s="67" t="s">
        <v>29</v>
      </c>
      <c r="T79" s="37" t="str">
        <f>VLOOKUP(A78,'第5区'!$C$3:$J$38,8,0)</f>
        <v>OP</v>
      </c>
      <c r="U79" s="39" t="s">
        <v>30</v>
      </c>
      <c r="V79" s="40">
        <f>VLOOKUP(A78,'第5区'!$C$3:$J$38,3,0)</f>
        <v>0.0777662037037037</v>
      </c>
      <c r="W79" s="67" t="s">
        <v>29</v>
      </c>
      <c r="X79" s="37" t="str">
        <f>VLOOKUP(A78,'第6区'!$C$3:$J$38,8,0)</f>
        <v>OP</v>
      </c>
      <c r="Y79" s="39" t="s">
        <v>30</v>
      </c>
      <c r="Z79" s="40">
        <f>VLOOKUP(A78,'第6区'!$C$3:$J$38,3,0)</f>
        <v>0.09681712962962963</v>
      </c>
      <c r="AA79" s="41">
        <f>SUM(F80,J80,N80,R80,V80,Z80)</f>
        <v>0.09681712962962963</v>
      </c>
      <c r="AB79" s="24"/>
    </row>
    <row r="80" spans="1:28" ht="15" customHeight="1">
      <c r="A80" s="273"/>
      <c r="B80" s="274"/>
      <c r="C80" s="29" t="s">
        <v>31</v>
      </c>
      <c r="D80" s="30" t="str">
        <f>VLOOKUP(A78,'第1区'!$C$3:$J$39,7,0)</f>
        <v>OP</v>
      </c>
      <c r="E80" s="31" t="s">
        <v>32</v>
      </c>
      <c r="F80" s="32">
        <f>VLOOKUP(A78,'第1区'!$C$3:$J$39,6,0)</f>
        <v>0.022476851851851855</v>
      </c>
      <c r="G80" s="69" t="s">
        <v>31</v>
      </c>
      <c r="H80" s="42" t="str">
        <f>VLOOKUP(A78,'第2区'!$C$3:$J$38,7,0)</f>
        <v>OP</v>
      </c>
      <c r="I80" s="46" t="s">
        <v>32</v>
      </c>
      <c r="J80" s="43">
        <f>VLOOKUP(A78,'第2区'!$C$3:$J$38,6,0)</f>
        <v>0.0071874999999999994</v>
      </c>
      <c r="K80" s="69" t="s">
        <v>31</v>
      </c>
      <c r="L80" s="42" t="str">
        <f>VLOOKUP(A78,'第3区'!$C$3:$J$39,7,0)</f>
        <v>OP</v>
      </c>
      <c r="M80" s="46" t="s">
        <v>32</v>
      </c>
      <c r="N80" s="43">
        <f>VLOOKUP(A78,'第3区'!$C$3:$J$39,6,0)</f>
        <v>0.020879629629629626</v>
      </c>
      <c r="O80" s="69" t="s">
        <v>31</v>
      </c>
      <c r="P80" s="42" t="str">
        <f>VLOOKUP(A78,'第4区'!$C$3:$J$38,7,0)</f>
        <v>OP</v>
      </c>
      <c r="Q80" s="46" t="s">
        <v>32</v>
      </c>
      <c r="R80" s="43">
        <f>VLOOKUP(A78,'第4区'!$C$3:$J$38,6,0)</f>
        <v>0.013148148148148145</v>
      </c>
      <c r="S80" s="69" t="s">
        <v>31</v>
      </c>
      <c r="T80" s="42" t="str">
        <f>VLOOKUP(A78,'第5区'!$C$3:$J$38,7,0)</f>
        <v>OP</v>
      </c>
      <c r="U80" s="46" t="s">
        <v>32</v>
      </c>
      <c r="V80" s="43">
        <f>VLOOKUP(A78,'第5区'!$C$3:$J$38,6,0)</f>
        <v>0.014074074074074072</v>
      </c>
      <c r="W80" s="69" t="s">
        <v>31</v>
      </c>
      <c r="X80" s="42" t="str">
        <f>VLOOKUP(A78,'第6区'!$C$3:$J$38,7,0)</f>
        <v>OP</v>
      </c>
      <c r="Y80" s="46" t="s">
        <v>32</v>
      </c>
      <c r="Z80" s="43">
        <f>VLOOKUP(A78,'第6区'!$C$3:$J$38,6,0)</f>
        <v>0.01905092592592593</v>
      </c>
      <c r="AA80" s="44" t="s">
        <v>38</v>
      </c>
      <c r="AB80" s="24"/>
    </row>
    <row r="81" spans="1:29" ht="15" customHeight="1">
      <c r="A81" s="273" t="str">
        <f>'第5区'!C28</f>
        <v>東学大Ａ</v>
      </c>
      <c r="B81" s="274"/>
      <c r="C81" s="282" t="str">
        <f>VLOOKUP(A81,'第1区'!$C$3:$J$39,4,0)</f>
        <v>島倉　拓巳</v>
      </c>
      <c r="D81" s="283"/>
      <c r="E81" s="283"/>
      <c r="F81" s="34">
        <f>VLOOKUP(A81,'第1区'!$C$3:$J$39,5,0)</f>
        <v>1</v>
      </c>
      <c r="G81" s="281" t="str">
        <f>VLOOKUP(A81,'第2区'!$C$3:$J$38,4,0)</f>
        <v>井上　僚太</v>
      </c>
      <c r="H81" s="280"/>
      <c r="I81" s="280"/>
      <c r="J81" s="38">
        <f>VLOOKUP(A81,'第2区'!$C$3:$J$38,5,0)</f>
        <v>1</v>
      </c>
      <c r="K81" s="280" t="str">
        <f>VLOOKUP(A81,'第3区'!$C$3:$J$39,4,0)</f>
        <v>原　広野</v>
      </c>
      <c r="L81" s="280"/>
      <c r="M81" s="280"/>
      <c r="N81" s="38">
        <f>VLOOKUP(A81,'第3区'!$C$3:$J$39,5,0)</f>
        <v>1</v>
      </c>
      <c r="O81" s="280" t="str">
        <f>VLOOKUP(A81,'第4区'!$C$3:$J$38,4,0)</f>
        <v>池谷　裕太郎</v>
      </c>
      <c r="P81" s="280"/>
      <c r="Q81" s="280"/>
      <c r="R81" s="38">
        <f>VLOOKUP(A81,'第4区'!$C$3:$J$38,5,0)</f>
        <v>3</v>
      </c>
      <c r="S81" s="280" t="str">
        <f>VLOOKUP(A81,'第5区'!$C$3:$J$38,4,0)</f>
        <v>根橋　徹</v>
      </c>
      <c r="T81" s="280"/>
      <c r="U81" s="280"/>
      <c r="V81" s="38">
        <f>VLOOKUP(A81,'第5区'!$C$3:$J$38,5,0)</f>
        <v>1</v>
      </c>
      <c r="W81" s="280" t="str">
        <f>VLOOKUP(A81,'第6区'!$C$3:$J$38,4,0)</f>
        <v>村上　格</v>
      </c>
      <c r="X81" s="280"/>
      <c r="Y81" s="280"/>
      <c r="Z81" s="38">
        <f>VLOOKUP(A81,'第6区'!$C$3:$J$38,5,0)</f>
        <v>4</v>
      </c>
      <c r="AA81" s="45"/>
      <c r="AB81" s="24"/>
      <c r="AC81" s="5"/>
    </row>
    <row r="82" spans="1:29" ht="15" customHeight="1">
      <c r="A82" s="273"/>
      <c r="B82" s="274"/>
      <c r="C82" s="25" t="s">
        <v>29</v>
      </c>
      <c r="D82" s="26" t="str">
        <f>VLOOKUP(A81,'第1区'!$C$3:$J$39,8,0)</f>
        <v>OP</v>
      </c>
      <c r="E82" s="27" t="s">
        <v>30</v>
      </c>
      <c r="F82" s="28">
        <f>VLOOKUP(A81,'第1区'!$C$3:$J$39,3,0)</f>
        <v>0.02246527777777778</v>
      </c>
      <c r="G82" s="67" t="s">
        <v>29</v>
      </c>
      <c r="H82" s="37" t="str">
        <f>VLOOKUP(A81,'第2区'!$C$3:$J$38,8,0)</f>
        <v>OP</v>
      </c>
      <c r="I82" s="39" t="s">
        <v>30</v>
      </c>
      <c r="J82" s="40">
        <f>VLOOKUP(A81,'第2区'!$C$3:$J$38,3,0)</f>
        <v>0.029675925925925925</v>
      </c>
      <c r="K82" s="67" t="s">
        <v>29</v>
      </c>
      <c r="L82" s="37" t="str">
        <f>VLOOKUP(A81,'第3区'!$C$3:$J$39,8,0)</f>
        <v>OP</v>
      </c>
      <c r="M82" s="39" t="s">
        <v>30</v>
      </c>
      <c r="N82" s="40">
        <f>VLOOKUP(A81,'第3区'!$C$3:$J$39,3,0)</f>
        <v>0.046747685185185184</v>
      </c>
      <c r="O82" s="67" t="s">
        <v>29</v>
      </c>
      <c r="P82" s="37" t="str">
        <f>VLOOKUP(A81,'第4区'!$C$3:$J$38,8,0)</f>
        <v>OP</v>
      </c>
      <c r="Q82" s="39" t="s">
        <v>30</v>
      </c>
      <c r="R82" s="40">
        <f>VLOOKUP(A81,'第4区'!$C$3:$J$38,3,0)</f>
        <v>0.058055555555555555</v>
      </c>
      <c r="S82" s="67" t="s">
        <v>29</v>
      </c>
      <c r="T82" s="37" t="str">
        <f>VLOOKUP(A81,'第5区'!$C$3:$J$38,8,0)</f>
        <v>OP</v>
      </c>
      <c r="U82" s="39" t="s">
        <v>30</v>
      </c>
      <c r="V82" s="40">
        <f>VLOOKUP(A81,'第5区'!$C$3:$J$38,3,0)</f>
        <v>0.06998842592592593</v>
      </c>
      <c r="W82" s="67" t="s">
        <v>29</v>
      </c>
      <c r="X82" s="37" t="str">
        <f>VLOOKUP(A81,'第6区'!$C$3:$J$38,8,0)</f>
        <v>OP</v>
      </c>
      <c r="Y82" s="39" t="s">
        <v>30</v>
      </c>
      <c r="Z82" s="40">
        <f>VLOOKUP(A81,'第6区'!$C$3:$J$38,3,0)</f>
        <v>0.08842592592592592</v>
      </c>
      <c r="AA82" s="41">
        <f>SUM(F83,J83,N83,R83,V83,Z83)</f>
        <v>0.08842592592592592</v>
      </c>
      <c r="AB82" s="24"/>
      <c r="AC82" s="5"/>
    </row>
    <row r="83" spans="1:29" ht="15" customHeight="1">
      <c r="A83" s="273"/>
      <c r="B83" s="274"/>
      <c r="C83" s="29" t="s">
        <v>31</v>
      </c>
      <c r="D83" s="30" t="str">
        <f>VLOOKUP(A81,'第1区'!$C$3:$J$39,7,0)</f>
        <v>OP</v>
      </c>
      <c r="E83" s="31" t="s">
        <v>32</v>
      </c>
      <c r="F83" s="32">
        <f>VLOOKUP(A81,'第1区'!$C$3:$J$39,6,0)</f>
        <v>0.02246527777777778</v>
      </c>
      <c r="G83" s="69" t="s">
        <v>31</v>
      </c>
      <c r="H83" s="42" t="str">
        <f>VLOOKUP(A81,'第2区'!$C$3:$J$38,7,0)</f>
        <v>OP</v>
      </c>
      <c r="I83" s="46" t="s">
        <v>32</v>
      </c>
      <c r="J83" s="43">
        <f>VLOOKUP(A81,'第2区'!$C$3:$J$38,6,0)</f>
        <v>0.007210648148148147</v>
      </c>
      <c r="K83" s="69" t="s">
        <v>31</v>
      </c>
      <c r="L83" s="42" t="str">
        <f>VLOOKUP(A81,'第3区'!$C$3:$J$39,7,0)</f>
        <v>OP</v>
      </c>
      <c r="M83" s="46" t="s">
        <v>32</v>
      </c>
      <c r="N83" s="43">
        <f>VLOOKUP(A81,'第3区'!$C$3:$J$39,6,0)</f>
        <v>0.01707175925925926</v>
      </c>
      <c r="O83" s="69" t="s">
        <v>31</v>
      </c>
      <c r="P83" s="42" t="str">
        <f>VLOOKUP(A81,'第4区'!$C$3:$J$38,7,0)</f>
        <v>OP</v>
      </c>
      <c r="Q83" s="46" t="s">
        <v>32</v>
      </c>
      <c r="R83" s="43">
        <f>VLOOKUP(A81,'第4区'!$C$3:$J$38,6,0)</f>
        <v>0.011307870370370371</v>
      </c>
      <c r="S83" s="69" t="s">
        <v>31</v>
      </c>
      <c r="T83" s="42" t="str">
        <f>VLOOKUP(A81,'第5区'!$C$3:$J$38,7,0)</f>
        <v>OP</v>
      </c>
      <c r="U83" s="46" t="s">
        <v>32</v>
      </c>
      <c r="V83" s="43">
        <f>VLOOKUP(A81,'第5区'!$C$3:$J$38,6,0)</f>
        <v>0.011932870370370371</v>
      </c>
      <c r="W83" s="69" t="s">
        <v>31</v>
      </c>
      <c r="X83" s="42" t="str">
        <f>VLOOKUP(A81,'第6区'!$C$3:$J$38,7,0)</f>
        <v>OP</v>
      </c>
      <c r="Y83" s="46" t="s">
        <v>32</v>
      </c>
      <c r="Z83" s="43">
        <f>VLOOKUP(A81,'第6区'!$C$3:$J$38,6,0)</f>
        <v>0.018437499999999996</v>
      </c>
      <c r="AA83" s="44" t="s">
        <v>38</v>
      </c>
      <c r="AB83" s="24"/>
      <c r="AC83" s="19"/>
    </row>
    <row r="84" spans="1:29" ht="15" customHeight="1">
      <c r="A84" s="273" t="str">
        <f>'第5区'!C29</f>
        <v>東北大Ｂ</v>
      </c>
      <c r="B84" s="274"/>
      <c r="C84" s="282" t="str">
        <f>VLOOKUP(A84,'第1区'!$C$3:$J$39,4,0)</f>
        <v>杉山　祥太郎</v>
      </c>
      <c r="D84" s="283"/>
      <c r="E84" s="283"/>
      <c r="F84" s="34">
        <f>VLOOKUP(A84,'第1区'!$C$3:$J$39,5,0)</f>
        <v>3</v>
      </c>
      <c r="G84" s="281" t="str">
        <f>VLOOKUP(A84,'第2区'!$C$3:$J$38,4,0)</f>
        <v>深渡　慎一郎</v>
      </c>
      <c r="H84" s="280"/>
      <c r="I84" s="280"/>
      <c r="J84" s="38">
        <f>VLOOKUP(A84,'第2区'!$C$3:$J$38,5,0)</f>
        <v>0</v>
      </c>
      <c r="K84" s="280" t="str">
        <f>VLOOKUP(A84,'第3区'!$C$3:$J$39,4,0)</f>
        <v>木村　慎太郎</v>
      </c>
      <c r="L84" s="280"/>
      <c r="M84" s="280"/>
      <c r="N84" s="38">
        <f>VLOOKUP(A84,'第3区'!$C$3:$J$39,5,0)</f>
        <v>3</v>
      </c>
      <c r="O84" s="280" t="str">
        <f>VLOOKUP(A84,'第4区'!$C$3:$J$38,4,0)</f>
        <v>尾形　洋平</v>
      </c>
      <c r="P84" s="280"/>
      <c r="Q84" s="280"/>
      <c r="R84" s="38">
        <f>VLOOKUP(A84,'第4区'!$C$3:$J$38,5,0)</f>
        <v>4</v>
      </c>
      <c r="S84" s="280" t="str">
        <f>VLOOKUP(A84,'第5区'!$C$3:$J$38,4,0)</f>
        <v>植木　達矢</v>
      </c>
      <c r="T84" s="280"/>
      <c r="U84" s="280"/>
      <c r="V84" s="38">
        <f>VLOOKUP(A84,'第5区'!$C$3:$J$38,5,0)</f>
        <v>2</v>
      </c>
      <c r="W84" s="280" t="str">
        <f>VLOOKUP(A84,'第6区'!$C$3:$J$38,4,0)</f>
        <v>工藤　佑馬</v>
      </c>
      <c r="X84" s="280"/>
      <c r="Y84" s="280"/>
      <c r="Z84" s="38">
        <f>VLOOKUP(A84,'第6区'!$C$3:$J$38,5,0)</f>
        <v>4</v>
      </c>
      <c r="AA84" s="45"/>
      <c r="AB84" s="24"/>
      <c r="AC84" s="19"/>
    </row>
    <row r="85" spans="1:29" ht="15" customHeight="1">
      <c r="A85" s="273"/>
      <c r="B85" s="274"/>
      <c r="C85" s="25" t="s">
        <v>29</v>
      </c>
      <c r="D85" s="26" t="str">
        <f>VLOOKUP(A84,'第1区'!$C$3:$J$39,8,0)</f>
        <v>OP</v>
      </c>
      <c r="E85" s="27" t="s">
        <v>30</v>
      </c>
      <c r="F85" s="28">
        <f>VLOOKUP(A84,'第1区'!$C$3:$J$39,3,0)</f>
        <v>0.02226851851851852</v>
      </c>
      <c r="G85" s="67" t="s">
        <v>29</v>
      </c>
      <c r="H85" s="37" t="str">
        <f>VLOOKUP(A84,'第2区'!$C$3:$J$38,8,0)</f>
        <v>OP</v>
      </c>
      <c r="I85" s="39" t="s">
        <v>30</v>
      </c>
      <c r="J85" s="40">
        <f>VLOOKUP(A84,'第2区'!$C$3:$J$38,3,0)</f>
        <v>0.029247685185185186</v>
      </c>
      <c r="K85" s="67" t="s">
        <v>29</v>
      </c>
      <c r="L85" s="37" t="str">
        <f>VLOOKUP(A84,'第3区'!$C$3:$J$39,8,0)</f>
        <v>OP</v>
      </c>
      <c r="M85" s="39" t="s">
        <v>30</v>
      </c>
      <c r="N85" s="40">
        <f>VLOOKUP(A84,'第3区'!$C$3:$J$39,3,0)</f>
        <v>0.04679398148148148</v>
      </c>
      <c r="O85" s="67" t="s">
        <v>29</v>
      </c>
      <c r="P85" s="37" t="str">
        <f>VLOOKUP(A84,'第4区'!$C$3:$J$38,8,0)</f>
        <v>OP</v>
      </c>
      <c r="Q85" s="39" t="s">
        <v>30</v>
      </c>
      <c r="R85" s="40">
        <f>VLOOKUP(A84,'第4区'!$C$3:$J$38,3,0)</f>
        <v>0.05851851851851852</v>
      </c>
      <c r="S85" s="67" t="s">
        <v>29</v>
      </c>
      <c r="T85" s="37" t="str">
        <f>VLOOKUP(A84,'第5区'!$C$3:$J$38,8,0)</f>
        <v>OP</v>
      </c>
      <c r="U85" s="39" t="s">
        <v>30</v>
      </c>
      <c r="V85" s="40">
        <f>VLOOKUP(A84,'第5区'!$C$3:$J$38,3,0)</f>
        <v>0.07041666666666667</v>
      </c>
      <c r="W85" s="67" t="s">
        <v>29</v>
      </c>
      <c r="X85" s="37" t="str">
        <f>VLOOKUP(A84,'第6区'!$C$3:$J$38,8,0)</f>
        <v>OP</v>
      </c>
      <c r="Y85" s="39" t="s">
        <v>30</v>
      </c>
      <c r="Z85" s="40">
        <f>VLOOKUP(A84,'第6区'!$C$3:$J$38,3,0)</f>
        <v>0.08842592592592592</v>
      </c>
      <c r="AA85" s="41">
        <f>SUM(F86,J86,N86,R86,V86,Z86)</f>
        <v>0.08842592592592592</v>
      </c>
      <c r="AB85" s="24"/>
      <c r="AC85" s="19"/>
    </row>
    <row r="86" spans="1:29" ht="15" customHeight="1">
      <c r="A86" s="273"/>
      <c r="B86" s="274"/>
      <c r="C86" s="29" t="s">
        <v>31</v>
      </c>
      <c r="D86" s="30" t="str">
        <f>VLOOKUP(A84,'第1区'!$C$3:$J$39,7,0)</f>
        <v>OP</v>
      </c>
      <c r="E86" s="31" t="s">
        <v>32</v>
      </c>
      <c r="F86" s="32">
        <f>VLOOKUP(A84,'第1区'!$C$3:$J$39,6,0)</f>
        <v>0.02226851851851852</v>
      </c>
      <c r="G86" s="69" t="s">
        <v>31</v>
      </c>
      <c r="H86" s="42" t="str">
        <f>VLOOKUP(A84,'第2区'!$C$3:$J$38,7,0)</f>
        <v>OP</v>
      </c>
      <c r="I86" s="46" t="s">
        <v>32</v>
      </c>
      <c r="J86" s="43">
        <f>VLOOKUP(A84,'第2区'!$C$3:$J$38,6,0)</f>
        <v>0.006979166666666665</v>
      </c>
      <c r="K86" s="69" t="s">
        <v>31</v>
      </c>
      <c r="L86" s="42" t="str">
        <f>VLOOKUP(A84,'第3区'!$C$3:$J$39,7,0)</f>
        <v>OP</v>
      </c>
      <c r="M86" s="46" t="s">
        <v>32</v>
      </c>
      <c r="N86" s="43">
        <f>VLOOKUP(A84,'第3区'!$C$3:$J$39,6,0)</f>
        <v>0.017546296296296292</v>
      </c>
      <c r="O86" s="69" t="s">
        <v>31</v>
      </c>
      <c r="P86" s="42" t="str">
        <f>VLOOKUP(A84,'第4区'!$C$3:$J$38,7,0)</f>
        <v>OP</v>
      </c>
      <c r="Q86" s="46" t="s">
        <v>32</v>
      </c>
      <c r="R86" s="43">
        <f>VLOOKUP(A84,'第4区'!$C$3:$J$38,6,0)</f>
        <v>0.01172453703703704</v>
      </c>
      <c r="S86" s="69" t="s">
        <v>31</v>
      </c>
      <c r="T86" s="42" t="str">
        <f>VLOOKUP(A84,'第5区'!$C$3:$J$38,7,0)</f>
        <v>OP</v>
      </c>
      <c r="U86" s="46" t="s">
        <v>32</v>
      </c>
      <c r="V86" s="43">
        <f>VLOOKUP(A84,'第5区'!$C$3:$J$38,6,0)</f>
        <v>0.01189814814814815</v>
      </c>
      <c r="W86" s="69" t="s">
        <v>31</v>
      </c>
      <c r="X86" s="42" t="str">
        <f>VLOOKUP(A84,'第6区'!$C$3:$J$38,7,0)</f>
        <v>OP</v>
      </c>
      <c r="Y86" s="46" t="s">
        <v>32</v>
      </c>
      <c r="Z86" s="43">
        <f>VLOOKUP(A84,'第6区'!$C$3:$J$38,6,0)</f>
        <v>0.018009259259259253</v>
      </c>
      <c r="AA86" s="44" t="s">
        <v>38</v>
      </c>
      <c r="AB86" s="24"/>
      <c r="AC86" s="19"/>
    </row>
    <row r="87" spans="1:29" ht="15" customHeight="1">
      <c r="A87" s="273" t="str">
        <f>'第5区'!C30</f>
        <v>東北大Ｃ</v>
      </c>
      <c r="B87" s="274"/>
      <c r="C87" s="282" t="str">
        <f>VLOOKUP(A87,'第1区'!$C$3:$J$39,4,0)</f>
        <v>田辺　明</v>
      </c>
      <c r="D87" s="283"/>
      <c r="E87" s="283"/>
      <c r="F87" s="34">
        <f>VLOOKUP(A87,'第1区'!$C$3:$J$39,5,0)</f>
        <v>2</v>
      </c>
      <c r="G87" s="281" t="str">
        <f>VLOOKUP(A87,'第2区'!$C$3:$J$38,4,0)</f>
        <v>稲毛　義樹</v>
      </c>
      <c r="H87" s="280"/>
      <c r="I87" s="280"/>
      <c r="J87" s="38" t="str">
        <f>VLOOKUP(A87,'第2区'!$C$3:$J$38,5,0)</f>
        <v>     M1</v>
      </c>
      <c r="K87" s="280" t="str">
        <f>VLOOKUP(A87,'第3区'!$C$3:$J$39,4,0)</f>
        <v>西井　大樹</v>
      </c>
      <c r="L87" s="280"/>
      <c r="M87" s="280"/>
      <c r="N87" s="38">
        <f>VLOOKUP(A87,'第3区'!$C$3:$J$39,5,0)</f>
        <v>1</v>
      </c>
      <c r="O87" s="280" t="str">
        <f>VLOOKUP(A87,'第4区'!$C$3:$J$38,4,0)</f>
        <v>川口　亮平</v>
      </c>
      <c r="P87" s="280"/>
      <c r="Q87" s="280"/>
      <c r="R87" s="38">
        <f>VLOOKUP(A87,'第4区'!$C$3:$J$38,5,0)</f>
        <v>0</v>
      </c>
      <c r="S87" s="280" t="str">
        <f>VLOOKUP(A87,'第5区'!$C$3:$J$38,4,0)</f>
        <v>佐藤　泰介</v>
      </c>
      <c r="T87" s="280"/>
      <c r="U87" s="280"/>
      <c r="V87" s="38">
        <f>VLOOKUP(A87,'第5区'!$C$3:$J$38,5,0)</f>
        <v>1</v>
      </c>
      <c r="W87" s="280" t="str">
        <f>VLOOKUP(A87,'第6区'!$C$3:$J$38,4,0)</f>
        <v>宝田　拓馬</v>
      </c>
      <c r="X87" s="280"/>
      <c r="Y87" s="280"/>
      <c r="Z87" s="38">
        <f>VLOOKUP(A87,'第6区'!$C$3:$J$38,5,0)</f>
        <v>2</v>
      </c>
      <c r="AA87" s="45"/>
      <c r="AB87" s="24"/>
      <c r="AC87" s="19"/>
    </row>
    <row r="88" spans="1:29" ht="15" customHeight="1">
      <c r="A88" s="273"/>
      <c r="B88" s="274"/>
      <c r="C88" s="25" t="s">
        <v>29</v>
      </c>
      <c r="D88" s="26" t="str">
        <f>VLOOKUP(A87,'第1区'!$C$3:$J$39,8,0)</f>
        <v>OP</v>
      </c>
      <c r="E88" s="27" t="s">
        <v>30</v>
      </c>
      <c r="F88" s="28">
        <f>VLOOKUP(A87,'第1区'!$C$3:$J$39,3,0)</f>
        <v>0.022511574074074073</v>
      </c>
      <c r="G88" s="67" t="s">
        <v>29</v>
      </c>
      <c r="H88" s="37" t="str">
        <f>VLOOKUP(A87,'第2区'!$C$3:$J$38,8,0)</f>
        <v>OP</v>
      </c>
      <c r="I88" s="39" t="s">
        <v>30</v>
      </c>
      <c r="J88" s="40">
        <f>VLOOKUP(A87,'第2区'!$C$3:$J$38,3,0)</f>
        <v>0.02946759259259259</v>
      </c>
      <c r="K88" s="67" t="s">
        <v>29</v>
      </c>
      <c r="L88" s="37" t="str">
        <f>VLOOKUP(A87,'第3区'!$C$3:$J$39,8,0)</f>
        <v>OP</v>
      </c>
      <c r="M88" s="39" t="s">
        <v>30</v>
      </c>
      <c r="N88" s="40">
        <f>VLOOKUP(A87,'第3区'!$C$3:$J$39,3,0)</f>
        <v>0.047962962962962964</v>
      </c>
      <c r="O88" s="67" t="s">
        <v>29</v>
      </c>
      <c r="P88" s="37" t="str">
        <f>VLOOKUP(A87,'第4区'!$C$3:$J$38,8,0)</f>
        <v>OP</v>
      </c>
      <c r="Q88" s="39" t="s">
        <v>30</v>
      </c>
      <c r="R88" s="40">
        <f>VLOOKUP(A87,'第4区'!$C$3:$J$38,3,0)</f>
        <v>0.05984953703703704</v>
      </c>
      <c r="S88" s="67" t="s">
        <v>29</v>
      </c>
      <c r="T88" s="37" t="str">
        <f>VLOOKUP(A87,'第5区'!$C$3:$J$38,8,0)</f>
        <v>OP</v>
      </c>
      <c r="U88" s="39" t="s">
        <v>30</v>
      </c>
      <c r="V88" s="40">
        <f>VLOOKUP(A87,'第5区'!$C$3:$J$38,3,0)</f>
        <v>0.07229166666666666</v>
      </c>
      <c r="W88" s="67" t="s">
        <v>29</v>
      </c>
      <c r="X88" s="37" t="str">
        <f>VLOOKUP(A87,'第6区'!$C$3:$J$38,8,0)</f>
        <v>OP</v>
      </c>
      <c r="Y88" s="39" t="s">
        <v>30</v>
      </c>
      <c r="Z88" s="40">
        <f>VLOOKUP(A87,'第6区'!$C$3:$J$38,3,0)</f>
        <v>0.09181712962962962</v>
      </c>
      <c r="AA88" s="41">
        <f>SUM(F89,J89,N89,R89,V89,Z89)</f>
        <v>0.09181712962962962</v>
      </c>
      <c r="AB88" s="24"/>
      <c r="AC88" s="5"/>
    </row>
    <row r="89" spans="1:29" ht="15" customHeight="1">
      <c r="A89" s="273"/>
      <c r="B89" s="274"/>
      <c r="C89" s="29" t="s">
        <v>31</v>
      </c>
      <c r="D89" s="30" t="str">
        <f>VLOOKUP(A87,'第1区'!$C$3:$J$39,7,0)</f>
        <v>OP</v>
      </c>
      <c r="E89" s="31" t="s">
        <v>32</v>
      </c>
      <c r="F89" s="32">
        <f>VLOOKUP(A87,'第1区'!$C$3:$J$39,6,0)</f>
        <v>0.022511574074074073</v>
      </c>
      <c r="G89" s="69" t="s">
        <v>31</v>
      </c>
      <c r="H89" s="42" t="str">
        <f>VLOOKUP(A87,'第2区'!$C$3:$J$38,7,0)</f>
        <v>OP</v>
      </c>
      <c r="I89" s="46" t="s">
        <v>32</v>
      </c>
      <c r="J89" s="43">
        <f>VLOOKUP(A87,'第2区'!$C$3:$J$38,6,0)</f>
        <v>0.006956018518518518</v>
      </c>
      <c r="K89" s="69" t="s">
        <v>31</v>
      </c>
      <c r="L89" s="42" t="str">
        <f>VLOOKUP(A87,'第3区'!$C$3:$J$39,7,0)</f>
        <v>OP</v>
      </c>
      <c r="M89" s="46" t="s">
        <v>32</v>
      </c>
      <c r="N89" s="43">
        <f>VLOOKUP(A87,'第3区'!$C$3:$J$39,6,0)</f>
        <v>0.018495370370370374</v>
      </c>
      <c r="O89" s="69" t="s">
        <v>31</v>
      </c>
      <c r="P89" s="42" t="str">
        <f>VLOOKUP(A87,'第4区'!$C$3:$J$38,7,0)</f>
        <v>OP</v>
      </c>
      <c r="Q89" s="46" t="s">
        <v>32</v>
      </c>
      <c r="R89" s="43">
        <f>VLOOKUP(A87,'第4区'!$C$3:$J$38,6,0)</f>
        <v>0.011886574074074077</v>
      </c>
      <c r="S89" s="69" t="s">
        <v>31</v>
      </c>
      <c r="T89" s="42" t="str">
        <f>VLOOKUP(A87,'第5区'!$C$3:$J$38,7,0)</f>
        <v>OP</v>
      </c>
      <c r="U89" s="46" t="s">
        <v>32</v>
      </c>
      <c r="V89" s="43">
        <f>VLOOKUP(A87,'第5区'!$C$3:$J$38,6,0)</f>
        <v>0.012442129629629615</v>
      </c>
      <c r="W89" s="69" t="s">
        <v>31</v>
      </c>
      <c r="X89" s="42" t="str">
        <f>VLOOKUP(A87,'第6区'!$C$3:$J$38,7,0)</f>
        <v>OP</v>
      </c>
      <c r="Y89" s="46" t="s">
        <v>32</v>
      </c>
      <c r="Z89" s="43">
        <f>VLOOKUP(A87,'第6区'!$C$3:$J$38,6,0)</f>
        <v>0.019525462962962967</v>
      </c>
      <c r="AA89" s="44" t="s">
        <v>38</v>
      </c>
      <c r="AB89" s="24"/>
      <c r="AC89" s="5"/>
    </row>
    <row r="90" spans="1:29" ht="15" customHeight="1">
      <c r="A90" s="273" t="str">
        <f>'第5区'!C31</f>
        <v>新潟大Ｂ</v>
      </c>
      <c r="B90" s="274"/>
      <c r="C90" s="282" t="str">
        <f>VLOOKUP(A90,'第1区'!$C$3:$J$39,4,0)</f>
        <v>池上　慎弥</v>
      </c>
      <c r="D90" s="283"/>
      <c r="E90" s="283"/>
      <c r="F90" s="34">
        <f>VLOOKUP(A90,'第1区'!$C$3:$J$39,5,0)</f>
        <v>1</v>
      </c>
      <c r="G90" s="281" t="str">
        <f>VLOOKUP(A90,'第2区'!$C$3:$J$38,4,0)</f>
        <v>山田　玄</v>
      </c>
      <c r="H90" s="280"/>
      <c r="I90" s="280"/>
      <c r="J90" s="38">
        <f>VLOOKUP(A90,'第2区'!$C$3:$J$38,5,0)</f>
        <v>5</v>
      </c>
      <c r="K90" s="280" t="str">
        <f>VLOOKUP(A90,'第3区'!$C$3:$J$39,4,0)</f>
        <v>杉山　敬祐</v>
      </c>
      <c r="L90" s="280"/>
      <c r="M90" s="280"/>
      <c r="N90" s="38">
        <f>VLOOKUP(A90,'第3区'!$C$3:$J$39,5,0)</f>
        <v>2</v>
      </c>
      <c r="O90" s="280" t="str">
        <f>VLOOKUP(A90,'第4区'!$C$3:$J$38,4,0)</f>
        <v>門脇　直哉</v>
      </c>
      <c r="P90" s="280"/>
      <c r="Q90" s="280"/>
      <c r="R90" s="38">
        <f>VLOOKUP(A90,'第4区'!$C$3:$J$38,5,0)</f>
        <v>1</v>
      </c>
      <c r="S90" s="280" t="str">
        <f>VLOOKUP(A90,'第5区'!$C$3:$J$38,4,0)</f>
        <v>貝瀬　真人</v>
      </c>
      <c r="T90" s="280"/>
      <c r="U90" s="280"/>
      <c r="V90" s="38">
        <f>VLOOKUP(A90,'第5区'!$C$3:$J$38,5,0)</f>
        <v>3</v>
      </c>
      <c r="W90" s="280" t="str">
        <f>VLOOKUP(A90,'第6区'!$C$3:$J$38,4,0)</f>
        <v>常恒　洸太郎</v>
      </c>
      <c r="X90" s="280"/>
      <c r="Y90" s="280"/>
      <c r="Z90" s="38">
        <f>VLOOKUP(A90,'第6区'!$C$3:$J$38,5,0)</f>
        <v>4</v>
      </c>
      <c r="AA90" s="45"/>
      <c r="AB90" s="24"/>
      <c r="AC90" s="5"/>
    </row>
    <row r="91" spans="1:28" ht="15" customHeight="1">
      <c r="A91" s="273"/>
      <c r="B91" s="274"/>
      <c r="C91" s="25" t="s">
        <v>29</v>
      </c>
      <c r="D91" s="26" t="str">
        <f>VLOOKUP(A90,'第1区'!$C$3:$J$39,8,0)</f>
        <v>OP</v>
      </c>
      <c r="E91" s="27" t="s">
        <v>30</v>
      </c>
      <c r="F91" s="28">
        <f>VLOOKUP(A90,'第1区'!$C$3:$J$39,3,0)</f>
        <v>0.02228009259259259</v>
      </c>
      <c r="G91" s="67" t="s">
        <v>29</v>
      </c>
      <c r="H91" s="37" t="str">
        <f>VLOOKUP(A90,'第2区'!$C$3:$J$38,8,0)</f>
        <v>OP</v>
      </c>
      <c r="I91" s="39" t="s">
        <v>30</v>
      </c>
      <c r="J91" s="40">
        <f>VLOOKUP(A90,'第2区'!$C$3:$J$38,3,0)</f>
        <v>0.029317129629629634</v>
      </c>
      <c r="K91" s="67" t="s">
        <v>29</v>
      </c>
      <c r="L91" s="37" t="str">
        <f>VLOOKUP(A90,'第3区'!$C$3:$J$39,8,0)</f>
        <v>OP</v>
      </c>
      <c r="M91" s="39" t="s">
        <v>30</v>
      </c>
      <c r="N91" s="40">
        <f>VLOOKUP(A90,'第3区'!$C$3:$J$39,3,0)</f>
        <v>0.04695601851851852</v>
      </c>
      <c r="O91" s="67" t="s">
        <v>29</v>
      </c>
      <c r="P91" s="37" t="str">
        <f>VLOOKUP(A90,'第4区'!$C$3:$J$38,8,0)</f>
        <v>OP</v>
      </c>
      <c r="Q91" s="39" t="s">
        <v>30</v>
      </c>
      <c r="R91" s="40">
        <f>VLOOKUP(A90,'第4区'!$C$3:$J$38,3,0)</f>
        <v>0.059548611111111115</v>
      </c>
      <c r="S91" s="67" t="s">
        <v>29</v>
      </c>
      <c r="T91" s="37" t="str">
        <f>VLOOKUP(A90,'第5区'!$C$3:$J$38,8,0)</f>
        <v>OP</v>
      </c>
      <c r="U91" s="39" t="s">
        <v>30</v>
      </c>
      <c r="V91" s="40">
        <f>VLOOKUP(A90,'第5区'!$C$3:$J$38,3,0)</f>
        <v>0.07304398148148149</v>
      </c>
      <c r="W91" s="67" t="s">
        <v>29</v>
      </c>
      <c r="X91" s="37" t="str">
        <f>VLOOKUP(A90,'第6区'!$C$3:$J$38,8,0)</f>
        <v>OP</v>
      </c>
      <c r="Y91" s="39" t="s">
        <v>30</v>
      </c>
      <c r="Z91" s="40">
        <f>VLOOKUP(A90,'第6区'!$C$3:$J$38,3,0)</f>
        <v>0.09195601851851852</v>
      </c>
      <c r="AA91" s="41">
        <f>SUM(F92,J92,N92,R92,V92,Z92)</f>
        <v>0.09195601851851852</v>
      </c>
      <c r="AB91" s="24"/>
    </row>
    <row r="92" spans="1:28" ht="15" customHeight="1">
      <c r="A92" s="273"/>
      <c r="B92" s="274"/>
      <c r="C92" s="29" t="s">
        <v>31</v>
      </c>
      <c r="D92" s="30" t="str">
        <f>VLOOKUP(A90,'第1区'!$C$3:$J$39,7,0)</f>
        <v>OP</v>
      </c>
      <c r="E92" s="31" t="s">
        <v>32</v>
      </c>
      <c r="F92" s="32">
        <f>VLOOKUP(A90,'第1区'!$C$3:$J$39,6,0)</f>
        <v>0.02228009259259259</v>
      </c>
      <c r="G92" s="69" t="s">
        <v>31</v>
      </c>
      <c r="H92" s="42" t="str">
        <f>VLOOKUP(A90,'第2区'!$C$3:$J$38,7,0)</f>
        <v>OP</v>
      </c>
      <c r="I92" s="46" t="s">
        <v>32</v>
      </c>
      <c r="J92" s="43">
        <f>VLOOKUP(A90,'第2区'!$C$3:$J$38,6,0)</f>
        <v>0.007037037037037043</v>
      </c>
      <c r="K92" s="69" t="s">
        <v>31</v>
      </c>
      <c r="L92" s="42" t="str">
        <f>VLOOKUP(A90,'第3区'!$C$3:$J$39,7,0)</f>
        <v>OP</v>
      </c>
      <c r="M92" s="46" t="s">
        <v>32</v>
      </c>
      <c r="N92" s="43">
        <f>VLOOKUP(A90,'第3区'!$C$3:$J$39,6,0)</f>
        <v>0.017638888888888888</v>
      </c>
      <c r="O92" s="69" t="s">
        <v>31</v>
      </c>
      <c r="P92" s="42" t="str">
        <f>VLOOKUP(A90,'第4区'!$C$3:$J$38,7,0)</f>
        <v>OP</v>
      </c>
      <c r="Q92" s="46" t="s">
        <v>32</v>
      </c>
      <c r="R92" s="43">
        <f>VLOOKUP(A90,'第4区'!$C$3:$J$38,6,0)</f>
        <v>0.012592592592592593</v>
      </c>
      <c r="S92" s="69" t="s">
        <v>31</v>
      </c>
      <c r="T92" s="42" t="str">
        <f>VLOOKUP(A90,'第5区'!$C$3:$J$38,7,0)</f>
        <v>OP</v>
      </c>
      <c r="U92" s="46" t="s">
        <v>32</v>
      </c>
      <c r="V92" s="43">
        <f>VLOOKUP(A90,'第5区'!$C$3:$J$38,6,0)</f>
        <v>0.013495370370370373</v>
      </c>
      <c r="W92" s="69" t="s">
        <v>31</v>
      </c>
      <c r="X92" s="42" t="str">
        <f>VLOOKUP(A90,'第6区'!$C$3:$J$38,7,0)</f>
        <v>OP</v>
      </c>
      <c r="Y92" s="46" t="s">
        <v>32</v>
      </c>
      <c r="Z92" s="43">
        <f>VLOOKUP(A90,'第6区'!$C$3:$J$38,6,0)</f>
        <v>0.018912037037037033</v>
      </c>
      <c r="AA92" s="44"/>
      <c r="AB92" s="24"/>
    </row>
    <row r="93" spans="1:28" ht="15" customHeight="1">
      <c r="A93" s="273" t="str">
        <f>'第5区'!C32</f>
        <v>新潟大Ｃ</v>
      </c>
      <c r="B93" s="274"/>
      <c r="C93" s="282" t="str">
        <f>VLOOKUP(A93,'第1区'!$C$3:$J$39,4,0)</f>
        <v>石原　宏哉</v>
      </c>
      <c r="D93" s="283"/>
      <c r="E93" s="283"/>
      <c r="F93" s="34">
        <f>VLOOKUP(A93,'第1区'!$C$3:$J$39,5,0)</f>
        <v>2</v>
      </c>
      <c r="G93" s="281" t="str">
        <f>VLOOKUP(A93,'第2区'!$C$3:$J$38,4,0)</f>
        <v>大滝　健太郎</v>
      </c>
      <c r="H93" s="280"/>
      <c r="I93" s="280"/>
      <c r="J93" s="38">
        <f>VLOOKUP(A93,'第2区'!$C$3:$J$38,5,0)</f>
        <v>2</v>
      </c>
      <c r="K93" s="280" t="str">
        <f>VLOOKUP(A93,'第3区'!$C$3:$J$39,4,0)</f>
        <v>星野　大悟</v>
      </c>
      <c r="L93" s="280"/>
      <c r="M93" s="280"/>
      <c r="N93" s="38">
        <f>VLOOKUP(A93,'第3区'!$C$3:$J$39,5,0)</f>
        <v>3</v>
      </c>
      <c r="O93" s="280" t="str">
        <f>VLOOKUP(A93,'第4区'!$C$3:$J$38,4,0)</f>
        <v>大野　純</v>
      </c>
      <c r="P93" s="280"/>
      <c r="Q93" s="280"/>
      <c r="R93" s="38">
        <f>VLOOKUP(A93,'第4区'!$C$3:$J$38,5,0)</f>
        <v>4</v>
      </c>
      <c r="S93" s="280" t="str">
        <f>VLOOKUP(A93,'第5区'!$C$3:$J$38,4,0)</f>
        <v>川見　歩</v>
      </c>
      <c r="T93" s="280"/>
      <c r="U93" s="280"/>
      <c r="V93" s="38">
        <f>VLOOKUP(A93,'第5区'!$C$3:$J$38,5,0)</f>
        <v>2</v>
      </c>
      <c r="W93" s="280" t="str">
        <f>VLOOKUP(A93,'第6区'!$C$3:$J$38,4,0)</f>
        <v>樗澤　慎吾</v>
      </c>
      <c r="X93" s="280"/>
      <c r="Y93" s="280"/>
      <c r="Z93" s="38">
        <f>VLOOKUP(A93,'第6区'!$C$3:$J$38,5,0)</f>
        <v>1</v>
      </c>
      <c r="AA93" s="45"/>
      <c r="AB93" s="24"/>
    </row>
    <row r="94" spans="1:28" ht="15" customHeight="1">
      <c r="A94" s="273"/>
      <c r="B94" s="274"/>
      <c r="C94" s="25" t="s">
        <v>29</v>
      </c>
      <c r="D94" s="26" t="str">
        <f>VLOOKUP(A93,'第1区'!$C$3:$J$39,8,0)</f>
        <v>OP</v>
      </c>
      <c r="E94" s="27" t="s">
        <v>30</v>
      </c>
      <c r="F94" s="28">
        <f>VLOOKUP(A93,'第1区'!$C$3:$J$39,3,0)</f>
        <v>0.02287037037037037</v>
      </c>
      <c r="G94" s="67" t="s">
        <v>29</v>
      </c>
      <c r="H94" s="37" t="str">
        <f>VLOOKUP(A93,'第2区'!$C$3:$J$38,8,0)</f>
        <v>OP</v>
      </c>
      <c r="I94" s="39" t="s">
        <v>30</v>
      </c>
      <c r="J94" s="40">
        <f>VLOOKUP(A93,'第2区'!$C$3:$J$38,3,0)</f>
        <v>0.030173611111111113</v>
      </c>
      <c r="K94" s="67" t="s">
        <v>29</v>
      </c>
      <c r="L94" s="37" t="str">
        <f>VLOOKUP(A93,'第3区'!$C$3:$J$39,8,0)</f>
        <v>OP</v>
      </c>
      <c r="M94" s="39" t="s">
        <v>30</v>
      </c>
      <c r="N94" s="40">
        <f>VLOOKUP(A93,'第3区'!$C$3:$J$39,3,0)</f>
        <v>0.04807870370370371</v>
      </c>
      <c r="O94" s="67" t="s">
        <v>29</v>
      </c>
      <c r="P94" s="37" t="str">
        <f>VLOOKUP(A93,'第4区'!$C$3:$J$38,8,0)</f>
        <v>OP</v>
      </c>
      <c r="Q94" s="39" t="s">
        <v>30</v>
      </c>
      <c r="R94" s="40">
        <f>VLOOKUP(A93,'第4区'!$C$3:$J$38,3,0)</f>
        <v>0.05996527777777778</v>
      </c>
      <c r="S94" s="67" t="s">
        <v>29</v>
      </c>
      <c r="T94" s="37" t="str">
        <f>VLOOKUP(A93,'第5区'!$C$3:$J$38,8,0)</f>
        <v>OP</v>
      </c>
      <c r="U94" s="39" t="s">
        <v>30</v>
      </c>
      <c r="V94" s="40">
        <f>VLOOKUP(A93,'第5区'!$C$3:$J$38,3,0)</f>
        <v>0.0725</v>
      </c>
      <c r="W94" s="67" t="s">
        <v>29</v>
      </c>
      <c r="X94" s="37" t="str">
        <f>VLOOKUP(A93,'第6区'!$C$3:$J$38,8,0)</f>
        <v>OP</v>
      </c>
      <c r="Y94" s="39" t="s">
        <v>30</v>
      </c>
      <c r="Z94" s="40">
        <f>VLOOKUP(A93,'第6区'!$C$3:$J$38,3,0)</f>
        <v>0.09023148148148148</v>
      </c>
      <c r="AA94" s="41">
        <f>SUM(F95,J95,N95,R95,V95,Z95)</f>
        <v>0.09023148148148148</v>
      </c>
      <c r="AB94" s="24"/>
    </row>
    <row r="95" spans="1:28" ht="15" customHeight="1">
      <c r="A95" s="273"/>
      <c r="B95" s="274"/>
      <c r="C95" s="29" t="s">
        <v>31</v>
      </c>
      <c r="D95" s="30" t="str">
        <f>VLOOKUP(A93,'第1区'!$C$3:$J$39,7,0)</f>
        <v>OP</v>
      </c>
      <c r="E95" s="31" t="s">
        <v>32</v>
      </c>
      <c r="F95" s="32">
        <f>VLOOKUP(A93,'第1区'!$C$3:$J$39,6,0)</f>
        <v>0.02287037037037037</v>
      </c>
      <c r="G95" s="69" t="s">
        <v>31</v>
      </c>
      <c r="H95" s="42" t="str">
        <f>VLOOKUP(A93,'第2区'!$C$3:$J$38,7,0)</f>
        <v>OP</v>
      </c>
      <c r="I95" s="46" t="s">
        <v>32</v>
      </c>
      <c r="J95" s="43">
        <f>VLOOKUP(A93,'第2区'!$C$3:$J$38,6,0)</f>
        <v>0.007303240740740742</v>
      </c>
      <c r="K95" s="69" t="s">
        <v>31</v>
      </c>
      <c r="L95" s="42" t="str">
        <f>VLOOKUP(A93,'第3区'!$C$3:$J$39,7,0)</f>
        <v>OP</v>
      </c>
      <c r="M95" s="46" t="s">
        <v>32</v>
      </c>
      <c r="N95" s="43">
        <f>VLOOKUP(A93,'第3区'!$C$3:$J$39,6,0)</f>
        <v>0.017905092592592594</v>
      </c>
      <c r="O95" s="69" t="s">
        <v>31</v>
      </c>
      <c r="P95" s="42" t="str">
        <f>VLOOKUP(A93,'第4区'!$C$3:$J$38,7,0)</f>
        <v>OP</v>
      </c>
      <c r="Q95" s="46" t="s">
        <v>32</v>
      </c>
      <c r="R95" s="43">
        <f>VLOOKUP(A93,'第4区'!$C$3:$J$38,6,0)</f>
        <v>0.01188657407407407</v>
      </c>
      <c r="S95" s="69" t="s">
        <v>31</v>
      </c>
      <c r="T95" s="42" t="str">
        <f>VLOOKUP(A93,'第5区'!$C$3:$J$38,7,0)</f>
        <v>OP</v>
      </c>
      <c r="U95" s="46" t="s">
        <v>32</v>
      </c>
      <c r="V95" s="43">
        <f>VLOOKUP(A93,'第5区'!$C$3:$J$38,6,0)</f>
        <v>0.012534722222222218</v>
      </c>
      <c r="W95" s="69" t="s">
        <v>31</v>
      </c>
      <c r="X95" s="42" t="str">
        <f>VLOOKUP(A93,'第6区'!$C$3:$J$38,7,0)</f>
        <v>OP</v>
      </c>
      <c r="Y95" s="46" t="s">
        <v>32</v>
      </c>
      <c r="Z95" s="43">
        <f>VLOOKUP(A93,'第6区'!$C$3:$J$38,6,0)</f>
        <v>0.017731481481481487</v>
      </c>
      <c r="AA95" s="44"/>
      <c r="AB95" s="24"/>
    </row>
    <row r="96" spans="1:28" ht="15" customHeight="1">
      <c r="A96" s="273" t="str">
        <f>'第5区'!C33</f>
        <v>新潟大Ｄ</v>
      </c>
      <c r="B96" s="274"/>
      <c r="C96" s="282" t="str">
        <f>VLOOKUP(A96,'第1区'!$C$3:$J$39,4,0)</f>
        <v>古澤　哲平</v>
      </c>
      <c r="D96" s="283"/>
      <c r="E96" s="283"/>
      <c r="F96" s="34">
        <f>VLOOKUP(A96,'第1区'!$C$3:$J$39,5,0)</f>
        <v>2</v>
      </c>
      <c r="G96" s="281" t="str">
        <f>VLOOKUP(A96,'第2区'!$C$3:$J$38,4,0)</f>
        <v>五十嵐　大樹</v>
      </c>
      <c r="H96" s="280"/>
      <c r="I96" s="280"/>
      <c r="J96" s="38">
        <f>VLOOKUP(A96,'第2区'!$C$3:$J$38,5,0)</f>
        <v>2</v>
      </c>
      <c r="K96" s="280" t="str">
        <f>VLOOKUP(A96,'第3区'!$C$3:$J$39,4,0)</f>
        <v>黒坂　豪士</v>
      </c>
      <c r="L96" s="280"/>
      <c r="M96" s="280"/>
      <c r="N96" s="38">
        <f>VLOOKUP(A96,'第3区'!$C$3:$J$39,5,0)</f>
        <v>3</v>
      </c>
      <c r="O96" s="280" t="str">
        <f>VLOOKUP(A96,'第4区'!$C$3:$J$38,4,0)</f>
        <v>浅井　順平</v>
      </c>
      <c r="P96" s="280"/>
      <c r="Q96" s="280"/>
      <c r="R96" s="38">
        <f>VLOOKUP(A96,'第4区'!$C$3:$J$38,5,0)</f>
        <v>2</v>
      </c>
      <c r="S96" s="280" t="str">
        <f>VLOOKUP(A96,'第5区'!$C$3:$J$38,4,0)</f>
        <v>鈴木　悠平</v>
      </c>
      <c r="T96" s="280"/>
      <c r="U96" s="280"/>
      <c r="V96" s="38">
        <f>VLOOKUP(A96,'第5区'!$C$3:$J$38,5,0)</f>
        <v>1</v>
      </c>
      <c r="W96" s="280" t="str">
        <f>VLOOKUP(A96,'第6区'!$C$3:$J$38,4,0)</f>
        <v>森下　翔平</v>
      </c>
      <c r="X96" s="280"/>
      <c r="Y96" s="280"/>
      <c r="Z96" s="38">
        <f>VLOOKUP(A96,'第6区'!$C$3:$J$38,5,0)</f>
        <v>4</v>
      </c>
      <c r="AA96" s="45"/>
      <c r="AB96" s="24"/>
    </row>
    <row r="97" spans="1:28" ht="15" customHeight="1">
      <c r="A97" s="273"/>
      <c r="B97" s="274"/>
      <c r="C97" s="25" t="s">
        <v>29</v>
      </c>
      <c r="D97" s="26" t="str">
        <f>VLOOKUP(A96,'第1区'!$C$3:$J$39,8,0)</f>
        <v>OP</v>
      </c>
      <c r="E97" s="27" t="s">
        <v>30</v>
      </c>
      <c r="F97" s="28">
        <f>VLOOKUP(A96,'第1区'!$C$3:$J$39,3,0)</f>
        <v>0.022326388888888885</v>
      </c>
      <c r="G97" s="67" t="s">
        <v>29</v>
      </c>
      <c r="H97" s="37" t="str">
        <f>VLOOKUP(A96,'第2区'!$C$3:$J$38,8,0)</f>
        <v>OP</v>
      </c>
      <c r="I97" s="39" t="s">
        <v>30</v>
      </c>
      <c r="J97" s="40">
        <f>VLOOKUP(A96,'第2区'!$C$3:$J$38,3,0)</f>
        <v>0.029247685185185186</v>
      </c>
      <c r="K97" s="67" t="s">
        <v>29</v>
      </c>
      <c r="L97" s="37" t="str">
        <f>VLOOKUP(A96,'第3区'!$C$3:$J$39,8,0)</f>
        <v>OP</v>
      </c>
      <c r="M97" s="39" t="s">
        <v>30</v>
      </c>
      <c r="N97" s="40">
        <f>VLOOKUP(A96,'第3区'!$C$3:$J$39,3,0)</f>
        <v>0.04690972222222222</v>
      </c>
      <c r="O97" s="67" t="s">
        <v>29</v>
      </c>
      <c r="P97" s="37" t="str">
        <f>VLOOKUP(A96,'第4区'!$C$3:$J$38,8,0)</f>
        <v>OP</v>
      </c>
      <c r="Q97" s="39" t="s">
        <v>30</v>
      </c>
      <c r="R97" s="40">
        <f>VLOOKUP(A96,'第4区'!$C$3:$J$38,3,0)</f>
        <v>0.06</v>
      </c>
      <c r="S97" s="67" t="s">
        <v>29</v>
      </c>
      <c r="T97" s="37" t="str">
        <f>VLOOKUP(A96,'第5区'!$C$3:$J$38,8,0)</f>
        <v>OP</v>
      </c>
      <c r="U97" s="39" t="s">
        <v>30</v>
      </c>
      <c r="V97" s="40">
        <f>VLOOKUP(A96,'第5区'!$C$3:$J$38,3,0)</f>
        <v>0.07302083333333333</v>
      </c>
      <c r="W97" s="67" t="s">
        <v>29</v>
      </c>
      <c r="X97" s="37" t="str">
        <f>VLOOKUP(A96,'第6区'!$C$3:$J$38,8,0)</f>
        <v>OP</v>
      </c>
      <c r="Y97" s="39" t="s">
        <v>30</v>
      </c>
      <c r="Z97" s="40">
        <f>VLOOKUP(A96,'第6区'!$C$3:$J$38,3,0)</f>
        <v>0.09065972222222222</v>
      </c>
      <c r="AA97" s="41">
        <f>SUM(F98,J98,N98,R98,V98,Z98)</f>
        <v>0.09065972222222222</v>
      </c>
      <c r="AB97" s="24"/>
    </row>
    <row r="98" spans="1:28" ht="15" customHeight="1">
      <c r="A98" s="273"/>
      <c r="B98" s="274"/>
      <c r="C98" s="29" t="s">
        <v>31</v>
      </c>
      <c r="D98" s="30" t="str">
        <f>VLOOKUP(A96,'第1区'!$C$3:$J$39,7,0)</f>
        <v>OP</v>
      </c>
      <c r="E98" s="31" t="s">
        <v>32</v>
      </c>
      <c r="F98" s="32">
        <f>VLOOKUP(A96,'第1区'!$C$3:$J$39,6,0)</f>
        <v>0.022326388888888885</v>
      </c>
      <c r="G98" s="69" t="s">
        <v>31</v>
      </c>
      <c r="H98" s="42" t="str">
        <f>VLOOKUP(A96,'第2区'!$C$3:$J$38,7,0)</f>
        <v>OP</v>
      </c>
      <c r="I98" s="46" t="s">
        <v>32</v>
      </c>
      <c r="J98" s="43">
        <f>VLOOKUP(A96,'第2区'!$C$3:$J$38,6,0)</f>
        <v>0.0069212962962963</v>
      </c>
      <c r="K98" s="69" t="s">
        <v>31</v>
      </c>
      <c r="L98" s="42" t="str">
        <f>VLOOKUP(A96,'第3区'!$C$3:$J$39,7,0)</f>
        <v>OP</v>
      </c>
      <c r="M98" s="46" t="s">
        <v>32</v>
      </c>
      <c r="N98" s="43">
        <f>VLOOKUP(A96,'第3区'!$C$3:$J$39,6,0)</f>
        <v>0.017662037037037035</v>
      </c>
      <c r="O98" s="69" t="s">
        <v>31</v>
      </c>
      <c r="P98" s="42" t="str">
        <f>VLOOKUP(A96,'第4区'!$C$3:$J$38,7,0)</f>
        <v>OP</v>
      </c>
      <c r="Q98" s="46" t="s">
        <v>32</v>
      </c>
      <c r="R98" s="43">
        <f>VLOOKUP(A96,'第4区'!$C$3:$J$38,6,0)</f>
        <v>0.013090277777777777</v>
      </c>
      <c r="S98" s="69" t="s">
        <v>31</v>
      </c>
      <c r="T98" s="42" t="str">
        <f>VLOOKUP(A96,'第5区'!$C$3:$J$38,7,0)</f>
        <v>OP</v>
      </c>
      <c r="U98" s="46" t="s">
        <v>32</v>
      </c>
      <c r="V98" s="43">
        <f>VLOOKUP(A96,'第5区'!$C$3:$J$38,6,0)</f>
        <v>0.013020833333333329</v>
      </c>
      <c r="W98" s="69" t="s">
        <v>31</v>
      </c>
      <c r="X98" s="42" t="str">
        <f>VLOOKUP(A96,'第6区'!$C$3:$J$38,7,0)</f>
        <v>OP</v>
      </c>
      <c r="Y98" s="46" t="s">
        <v>32</v>
      </c>
      <c r="Z98" s="43">
        <f>VLOOKUP(A96,'第6区'!$C$3:$J$38,6,0)</f>
        <v>0.0176388888888889</v>
      </c>
      <c r="AA98" s="44"/>
      <c r="AB98" s="24"/>
    </row>
    <row r="99" spans="1:28" ht="15" customHeight="1">
      <c r="A99" s="273" t="str">
        <f>'第5区'!C34</f>
        <v>新潟大Ｅ</v>
      </c>
      <c r="B99" s="274"/>
      <c r="C99" s="282" t="str">
        <f>VLOOKUP(A99,'第1区'!$C$3:$J$39,4,0)</f>
        <v>高橋　佑一郎</v>
      </c>
      <c r="D99" s="283"/>
      <c r="E99" s="283"/>
      <c r="F99" s="34">
        <f>VLOOKUP(A99,'第1区'!$C$3:$J$39,5,0)</f>
        <v>8</v>
      </c>
      <c r="G99" s="281" t="str">
        <f>VLOOKUP(A99,'第2区'!$C$3:$J$38,4,0)</f>
        <v>曽根　輝</v>
      </c>
      <c r="H99" s="280"/>
      <c r="I99" s="280"/>
      <c r="J99" s="38">
        <f>VLOOKUP(A99,'第2区'!$C$3:$J$38,5,0)</f>
        <v>2</v>
      </c>
      <c r="K99" s="280" t="str">
        <f>VLOOKUP(A99,'第3区'!$C$3:$J$39,4,0)</f>
        <v>中沢　智哉</v>
      </c>
      <c r="L99" s="280"/>
      <c r="M99" s="280"/>
      <c r="N99" s="38">
        <f>VLOOKUP(A99,'第3区'!$C$3:$J$39,5,0)</f>
        <v>1</v>
      </c>
      <c r="O99" s="280" t="str">
        <f>VLOOKUP(A99,'第4区'!$C$3:$J$38,4,0)</f>
        <v>金子　葉</v>
      </c>
      <c r="P99" s="280"/>
      <c r="Q99" s="280"/>
      <c r="R99" s="38">
        <f>VLOOKUP(A99,'第4区'!$C$3:$J$38,5,0)</f>
        <v>4</v>
      </c>
      <c r="S99" s="280" t="str">
        <f>VLOOKUP(A99,'第5区'!$C$3:$J$38,4,0)</f>
        <v>田口　勇輔</v>
      </c>
      <c r="T99" s="280"/>
      <c r="U99" s="280"/>
      <c r="V99" s="38">
        <f>VLOOKUP(A99,'第5区'!$C$3:$J$38,5,0)</f>
        <v>4</v>
      </c>
      <c r="W99" s="280" t="str">
        <f>VLOOKUP(A99,'第6区'!$C$3:$J$38,4,0)</f>
        <v>村井　駿平</v>
      </c>
      <c r="X99" s="280"/>
      <c r="Y99" s="280"/>
      <c r="Z99" s="38">
        <f>VLOOKUP(A99,'第6区'!$C$3:$J$38,5,0)</f>
        <v>2</v>
      </c>
      <c r="AA99" s="45"/>
      <c r="AB99" s="24"/>
    </row>
    <row r="100" spans="1:28" ht="15" customHeight="1">
      <c r="A100" s="273"/>
      <c r="B100" s="274"/>
      <c r="C100" s="25" t="s">
        <v>29</v>
      </c>
      <c r="D100" s="26" t="str">
        <f>VLOOKUP(A99,'第1区'!$C$3:$J$39,8,0)</f>
        <v>OP</v>
      </c>
      <c r="E100" s="27" t="s">
        <v>30</v>
      </c>
      <c r="F100" s="28"/>
      <c r="G100" s="67" t="s">
        <v>29</v>
      </c>
      <c r="H100" s="37" t="str">
        <f>VLOOKUP(A99,'第2区'!$C$3:$J$38,8,0)</f>
        <v>OP</v>
      </c>
      <c r="I100" s="39" t="s">
        <v>30</v>
      </c>
      <c r="J100" s="40"/>
      <c r="K100" s="67" t="s">
        <v>29</v>
      </c>
      <c r="L100" s="37" t="str">
        <f>VLOOKUP(A99,'第3区'!$C$3:$J$39,8,0)</f>
        <v>OP</v>
      </c>
      <c r="M100" s="39" t="s">
        <v>30</v>
      </c>
      <c r="N100" s="40"/>
      <c r="O100" s="67" t="s">
        <v>29</v>
      </c>
      <c r="P100" s="37" t="str">
        <f>VLOOKUP(A99,'第4区'!$C$3:$J$38,8,0)</f>
        <v>OP</v>
      </c>
      <c r="Q100" s="39" t="s">
        <v>30</v>
      </c>
      <c r="R100" s="40"/>
      <c r="S100" s="67" t="s">
        <v>29</v>
      </c>
      <c r="T100" s="37" t="str">
        <f>VLOOKUP(A99,'第5区'!$C$3:$J$38,8,0)</f>
        <v>OP</v>
      </c>
      <c r="U100" s="39" t="s">
        <v>30</v>
      </c>
      <c r="V100" s="40"/>
      <c r="W100" s="67" t="s">
        <v>29</v>
      </c>
      <c r="X100" s="37" t="str">
        <f>VLOOKUP(A99,'第6区'!$C$3:$J$38,8,0)</f>
        <v>OP</v>
      </c>
      <c r="Y100" s="39" t="s">
        <v>30</v>
      </c>
      <c r="Z100" s="40"/>
      <c r="AA100" s="41" t="s">
        <v>764</v>
      </c>
      <c r="AB100" s="24"/>
    </row>
    <row r="101" spans="1:28" ht="15" customHeight="1">
      <c r="A101" s="273"/>
      <c r="B101" s="274"/>
      <c r="C101" s="29" t="s">
        <v>31</v>
      </c>
      <c r="D101" s="30" t="str">
        <f>VLOOKUP(A99,'第1区'!$C$3:$J$39,7,0)</f>
        <v>OP</v>
      </c>
      <c r="E101" s="31" t="s">
        <v>32</v>
      </c>
      <c r="F101" s="32"/>
      <c r="G101" s="69" t="s">
        <v>31</v>
      </c>
      <c r="H101" s="42" t="str">
        <f>VLOOKUP(A99,'第2区'!$C$3:$J$38,7,0)</f>
        <v>OP</v>
      </c>
      <c r="I101" s="46" t="s">
        <v>32</v>
      </c>
      <c r="J101" s="43"/>
      <c r="K101" s="69" t="s">
        <v>31</v>
      </c>
      <c r="L101" s="42" t="str">
        <f>VLOOKUP(A99,'第3区'!$C$3:$J$39,7,0)</f>
        <v>OP</v>
      </c>
      <c r="M101" s="46" t="s">
        <v>32</v>
      </c>
      <c r="N101" s="43"/>
      <c r="O101" s="69" t="s">
        <v>31</v>
      </c>
      <c r="P101" s="42" t="str">
        <f>VLOOKUP(A99,'第4区'!$C$3:$J$38,7,0)</f>
        <v>OP</v>
      </c>
      <c r="Q101" s="46" t="s">
        <v>32</v>
      </c>
      <c r="R101" s="43"/>
      <c r="S101" s="69" t="s">
        <v>31</v>
      </c>
      <c r="T101" s="42" t="str">
        <f>VLOOKUP(A99,'第5区'!$C$3:$J$38,7,0)</f>
        <v>OP</v>
      </c>
      <c r="U101" s="46" t="s">
        <v>32</v>
      </c>
      <c r="V101" s="43"/>
      <c r="W101" s="69" t="s">
        <v>31</v>
      </c>
      <c r="X101" s="42" t="str">
        <f>VLOOKUP(A99,'第6区'!$C$3:$J$38,7,0)</f>
        <v>OP</v>
      </c>
      <c r="Y101" s="46" t="s">
        <v>32</v>
      </c>
      <c r="Z101" s="43"/>
      <c r="AA101" s="44"/>
      <c r="AB101" s="24"/>
    </row>
    <row r="102" spans="1:28" ht="15" customHeight="1">
      <c r="A102" s="273" t="str">
        <f>'第5区'!C35</f>
        <v>新潟大Ｆ</v>
      </c>
      <c r="B102" s="274"/>
      <c r="C102" s="282" t="str">
        <f>VLOOKUP(A102,'第1区'!$C$3:$J$39,4,0)</f>
        <v>渡邉　和史</v>
      </c>
      <c r="D102" s="283"/>
      <c r="E102" s="283"/>
      <c r="F102" s="34">
        <f>VLOOKUP(A102,'第1区'!$C$3:$J$39,5,0)</f>
        <v>2</v>
      </c>
      <c r="G102" s="281" t="str">
        <f>VLOOKUP(A102,'第2区'!$C$3:$J$38,4,0)</f>
        <v>加藤　弘明</v>
      </c>
      <c r="H102" s="280"/>
      <c r="I102" s="280"/>
      <c r="J102" s="38">
        <f>VLOOKUP(A102,'第2区'!$C$3:$J$38,5,0)</f>
        <v>2</v>
      </c>
      <c r="K102" s="280" t="str">
        <f>VLOOKUP(A102,'第3区'!$C$3:$J$39,4,0)</f>
        <v>久道　和也</v>
      </c>
      <c r="L102" s="280"/>
      <c r="M102" s="280"/>
      <c r="N102" s="38">
        <f>VLOOKUP(A102,'第3区'!$C$3:$J$39,5,0)</f>
        <v>1</v>
      </c>
      <c r="O102" s="280" t="str">
        <f>VLOOKUP(A102,'第4区'!$C$3:$J$38,4,0)</f>
        <v>半澤　拓見</v>
      </c>
      <c r="P102" s="280"/>
      <c r="Q102" s="280"/>
      <c r="R102" s="38">
        <f>VLOOKUP(A102,'第4区'!$C$3:$J$38,5,0)</f>
        <v>3</v>
      </c>
      <c r="S102" s="280" t="str">
        <f>VLOOKUP(A102,'第5区'!$C$3:$J$38,4,0)</f>
        <v>若井　将志</v>
      </c>
      <c r="T102" s="280"/>
      <c r="U102" s="280"/>
      <c r="V102" s="38">
        <f>VLOOKUP(A102,'第5区'!$C$3:$J$38,5,0)</f>
        <v>4</v>
      </c>
      <c r="W102" s="280" t="str">
        <f>VLOOKUP(A102,'第6区'!$C$3:$J$38,4,0)</f>
        <v>志藤　陽平</v>
      </c>
      <c r="X102" s="280"/>
      <c r="Y102" s="280"/>
      <c r="Z102" s="38">
        <f>VLOOKUP(A102,'第6区'!$C$3:$J$38,5,0)</f>
        <v>4</v>
      </c>
      <c r="AA102" s="45"/>
      <c r="AB102" s="24"/>
    </row>
    <row r="103" spans="1:28" ht="15" customHeight="1">
      <c r="A103" s="273"/>
      <c r="B103" s="274"/>
      <c r="C103" s="25" t="s">
        <v>29</v>
      </c>
      <c r="D103" s="26" t="str">
        <f>VLOOKUP(A102,'第1区'!$C$3:$J$39,8,0)</f>
        <v>OP</v>
      </c>
      <c r="E103" s="27" t="s">
        <v>30</v>
      </c>
      <c r="F103" s="28">
        <f>VLOOKUP(A102,'第1区'!$C$3:$J$39,3,0)</f>
        <v>0.02200231481481482</v>
      </c>
      <c r="G103" s="67" t="s">
        <v>29</v>
      </c>
      <c r="H103" s="37" t="str">
        <f>VLOOKUP(A102,'第2区'!$C$3:$J$38,8,0)</f>
        <v>OP</v>
      </c>
      <c r="I103" s="39" t="s">
        <v>30</v>
      </c>
      <c r="J103" s="40">
        <f>VLOOKUP(A102,'第2区'!$C$3:$J$38,3,0)</f>
        <v>0.02951388888888889</v>
      </c>
      <c r="K103" s="67" t="s">
        <v>29</v>
      </c>
      <c r="L103" s="37" t="str">
        <f>VLOOKUP(A102,'第3区'!$C$3:$J$39,8,0)</f>
        <v>OP</v>
      </c>
      <c r="M103" s="39" t="s">
        <v>30</v>
      </c>
      <c r="N103" s="40">
        <f>VLOOKUP(A102,'第3区'!$C$3:$J$39,3,0)</f>
        <v>0.04859953703703704</v>
      </c>
      <c r="O103" s="67" t="s">
        <v>29</v>
      </c>
      <c r="P103" s="37" t="str">
        <f>VLOOKUP(A102,'第4区'!$C$3:$J$38,8,0)</f>
        <v>OP</v>
      </c>
      <c r="Q103" s="39" t="s">
        <v>30</v>
      </c>
      <c r="R103" s="40">
        <f>VLOOKUP(A102,'第4区'!$C$3:$J$38,3,0)</f>
        <v>0.060300925925925924</v>
      </c>
      <c r="S103" s="67" t="s">
        <v>29</v>
      </c>
      <c r="T103" s="37" t="str">
        <f>VLOOKUP(A102,'第5区'!$C$3:$J$38,8,0)</f>
        <v>OP</v>
      </c>
      <c r="U103" s="39" t="s">
        <v>30</v>
      </c>
      <c r="V103" s="40">
        <f>VLOOKUP(A102,'第5区'!$C$3:$J$38,3,0)</f>
        <v>0.07305555555555555</v>
      </c>
      <c r="W103" s="67" t="s">
        <v>29</v>
      </c>
      <c r="X103" s="37" t="str">
        <f>VLOOKUP(A102,'第6区'!$C$3:$J$38,8,0)</f>
        <v>OP</v>
      </c>
      <c r="Y103" s="39" t="s">
        <v>30</v>
      </c>
      <c r="Z103" s="40">
        <f>VLOOKUP(A102,'第6区'!$C$3:$J$38,3,0)</f>
        <v>0.09253472222222221</v>
      </c>
      <c r="AA103" s="41">
        <f>SUM(F104,J104,N104,R104,V104,Z104)</f>
        <v>0.09253472222222221</v>
      </c>
      <c r="AB103" s="24"/>
    </row>
    <row r="104" spans="1:28" ht="15" customHeight="1">
      <c r="A104" s="273"/>
      <c r="B104" s="274"/>
      <c r="C104" s="29" t="s">
        <v>31</v>
      </c>
      <c r="D104" s="30" t="str">
        <f>VLOOKUP(A102,'第1区'!$C$3:$J$39,7,0)</f>
        <v>OP</v>
      </c>
      <c r="E104" s="31" t="s">
        <v>32</v>
      </c>
      <c r="F104" s="32">
        <f>VLOOKUP(A102,'第1区'!$C$3:$J$39,6,0)</f>
        <v>0.02200231481481482</v>
      </c>
      <c r="G104" s="69" t="s">
        <v>31</v>
      </c>
      <c r="H104" s="42" t="str">
        <f>VLOOKUP(A102,'第2区'!$C$3:$J$38,7,0)</f>
        <v>OP</v>
      </c>
      <c r="I104" s="46" t="s">
        <v>32</v>
      </c>
      <c r="J104" s="43">
        <f>VLOOKUP(A102,'第2区'!$C$3:$J$38,6,0)</f>
        <v>0.007511574074074073</v>
      </c>
      <c r="K104" s="69" t="s">
        <v>31</v>
      </c>
      <c r="L104" s="42" t="str">
        <f>VLOOKUP(A102,'第3区'!$C$3:$J$39,7,0)</f>
        <v>OP</v>
      </c>
      <c r="M104" s="46" t="s">
        <v>32</v>
      </c>
      <c r="N104" s="43">
        <f>VLOOKUP(A102,'第3区'!$C$3:$J$39,6,0)</f>
        <v>0.019085648148148147</v>
      </c>
      <c r="O104" s="69" t="s">
        <v>31</v>
      </c>
      <c r="P104" s="42" t="str">
        <f>VLOOKUP(A102,'第4区'!$C$3:$J$38,7,0)</f>
        <v>OP</v>
      </c>
      <c r="Q104" s="46" t="s">
        <v>32</v>
      </c>
      <c r="R104" s="43">
        <f>VLOOKUP(A102,'第4区'!$C$3:$J$38,6,0)</f>
        <v>0.011701388888888886</v>
      </c>
      <c r="S104" s="69" t="s">
        <v>31</v>
      </c>
      <c r="T104" s="42" t="str">
        <f>VLOOKUP(A102,'第5区'!$C$3:$J$38,7,0)</f>
        <v>OP</v>
      </c>
      <c r="U104" s="46" t="s">
        <v>32</v>
      </c>
      <c r="V104" s="43">
        <f>VLOOKUP(A102,'第5区'!$C$3:$J$38,6,0)</f>
        <v>0.01275462962962963</v>
      </c>
      <c r="W104" s="69" t="s">
        <v>31</v>
      </c>
      <c r="X104" s="42" t="str">
        <f>VLOOKUP(A102,'第6区'!$C$3:$J$38,7,0)</f>
        <v>OP</v>
      </c>
      <c r="Y104" s="46" t="s">
        <v>32</v>
      </c>
      <c r="Z104" s="43">
        <f>VLOOKUP(A102,'第6区'!$C$3:$J$38,6,0)</f>
        <v>0.01947916666666666</v>
      </c>
      <c r="AA104" s="44"/>
      <c r="AB104" s="24"/>
    </row>
    <row r="105" spans="1:28" ht="17.25">
      <c r="A105" s="273" t="str">
        <f>'第5区'!C36</f>
        <v>一橋大ＯＰ</v>
      </c>
      <c r="B105" s="274"/>
      <c r="C105" s="282" t="str">
        <f>VLOOKUP(A105,'第1区'!$C$3:$J$39,4,0)</f>
        <v>山下　佑貴</v>
      </c>
      <c r="D105" s="283"/>
      <c r="E105" s="283"/>
      <c r="F105" s="34">
        <f>VLOOKUP(A105,'第1区'!$C$3:$J$39,5,0)</f>
        <v>1</v>
      </c>
      <c r="G105" s="281" t="str">
        <f>VLOOKUP(A105,'第2区'!$C$3:$J$38,4,0)</f>
        <v>三宅　喜貴</v>
      </c>
      <c r="H105" s="280"/>
      <c r="I105" s="280"/>
      <c r="J105" s="38">
        <f>VLOOKUP(A105,'第2区'!$C$3:$J$38,5,0)</f>
        <v>1</v>
      </c>
      <c r="K105" s="280" t="str">
        <f>VLOOKUP(A105,'第3区'!$C$3:$J$39,4,0)</f>
        <v>工藤　大聖</v>
      </c>
      <c r="L105" s="280"/>
      <c r="M105" s="280"/>
      <c r="N105" s="38">
        <f>VLOOKUP(A105,'第3区'!$C$3:$J$39,5,0)</f>
        <v>2</v>
      </c>
      <c r="O105" s="280" t="str">
        <f>VLOOKUP(A105,'第4区'!$C$3:$J$38,4,0)</f>
        <v>佐野　健太郎</v>
      </c>
      <c r="P105" s="280"/>
      <c r="Q105" s="280"/>
      <c r="R105" s="38">
        <f>VLOOKUP(A105,'第4区'!$C$3:$J$38,5,0)</f>
        <v>2</v>
      </c>
      <c r="S105" s="280" t="str">
        <f>VLOOKUP(A105,'第5区'!$C$3:$J$38,4,0)</f>
        <v>飯田　祐平</v>
      </c>
      <c r="T105" s="280"/>
      <c r="U105" s="280"/>
      <c r="V105" s="38">
        <f>VLOOKUP(A105,'第5区'!$C$3:$J$38,5,0)</f>
        <v>4</v>
      </c>
      <c r="W105" s="280" t="str">
        <f>VLOOKUP(A105,'第6区'!$C$3:$J$38,4,0)</f>
        <v>岡田　卓郎</v>
      </c>
      <c r="X105" s="280"/>
      <c r="Y105" s="280"/>
      <c r="Z105" s="38">
        <f>VLOOKUP(A105,'第6区'!$C$3:$J$38,5,0)</f>
        <v>1</v>
      </c>
      <c r="AA105" s="45"/>
      <c r="AB105" s="24"/>
    </row>
    <row r="106" spans="1:28" ht="17.25">
      <c r="A106" s="273"/>
      <c r="B106" s="274"/>
      <c r="C106" s="25" t="s">
        <v>29</v>
      </c>
      <c r="D106" s="26" t="str">
        <f>VLOOKUP(A105,'第1区'!$C$3:$J$39,8,0)</f>
        <v>OP</v>
      </c>
      <c r="E106" s="27" t="s">
        <v>30</v>
      </c>
      <c r="F106" s="28">
        <f>VLOOKUP(A105,'第1区'!$C$3:$J$39,3,0)</f>
        <v>0.024999999999999998</v>
      </c>
      <c r="G106" s="67" t="s">
        <v>29</v>
      </c>
      <c r="H106" s="37" t="str">
        <f>VLOOKUP(A105,'第2区'!$C$3:$J$38,8,0)</f>
        <v>OP</v>
      </c>
      <c r="I106" s="39" t="s">
        <v>30</v>
      </c>
      <c r="J106" s="40">
        <f>VLOOKUP(A105,'第2区'!$C$3:$J$38,3,0)</f>
        <v>0.03289351851851852</v>
      </c>
      <c r="K106" s="67" t="s">
        <v>29</v>
      </c>
      <c r="L106" s="37" t="str">
        <f>VLOOKUP(A105,'第3区'!$C$3:$J$39,8,0)</f>
        <v>OP</v>
      </c>
      <c r="M106" s="39" t="s">
        <v>30</v>
      </c>
      <c r="N106" s="40">
        <f>VLOOKUP(A105,'第3区'!$C$3:$J$39,3,0)</f>
        <v>0.05313657407407407</v>
      </c>
      <c r="O106" s="67" t="s">
        <v>29</v>
      </c>
      <c r="P106" s="37" t="str">
        <f>VLOOKUP(A105,'第4区'!$C$3:$J$38,8,0)</f>
        <v>OP</v>
      </c>
      <c r="Q106" s="39" t="s">
        <v>30</v>
      </c>
      <c r="R106" s="40">
        <f>VLOOKUP(A105,'第4区'!$C$3:$J$38,3,0)</f>
        <v>0.06724537037037037</v>
      </c>
      <c r="S106" s="67" t="s">
        <v>29</v>
      </c>
      <c r="T106" s="37" t="str">
        <f>VLOOKUP(A105,'第5区'!$C$3:$J$38,8,0)</f>
        <v>OP</v>
      </c>
      <c r="U106" s="39" t="s">
        <v>30</v>
      </c>
      <c r="V106" s="40">
        <f>VLOOKUP(A105,'第5区'!$C$3:$J$38,3,0)</f>
        <v>0.08086805555555555</v>
      </c>
      <c r="W106" s="67" t="s">
        <v>29</v>
      </c>
      <c r="X106" s="37" t="str">
        <f>VLOOKUP(A105,'第6区'!$C$3:$J$38,8,0)</f>
        <v>OP</v>
      </c>
      <c r="Y106" s="39" t="s">
        <v>30</v>
      </c>
      <c r="Z106" s="40">
        <f>VLOOKUP(A105,'第6区'!$C$3:$J$38,3,0)</f>
        <v>0.1001851851851852</v>
      </c>
      <c r="AA106" s="41">
        <f>SUM(F107,J107,N107,R107,V107,Z107)</f>
        <v>0.1001851851851852</v>
      </c>
      <c r="AB106" s="24"/>
    </row>
    <row r="107" spans="1:28" ht="17.25">
      <c r="A107" s="273"/>
      <c r="B107" s="274"/>
      <c r="C107" s="29" t="s">
        <v>31</v>
      </c>
      <c r="D107" s="30" t="str">
        <f>VLOOKUP(A105,'第1区'!$C$3:$J$39,7,0)</f>
        <v>OP</v>
      </c>
      <c r="E107" s="31" t="s">
        <v>32</v>
      </c>
      <c r="F107" s="32">
        <f>VLOOKUP(A105,'第1区'!$C$3:$J$39,6,0)</f>
        <v>0.024999999999999998</v>
      </c>
      <c r="G107" s="69" t="s">
        <v>31</v>
      </c>
      <c r="H107" s="42" t="str">
        <f>VLOOKUP(A105,'第2区'!$C$3:$J$38,7,0)</f>
        <v>OP</v>
      </c>
      <c r="I107" s="46" t="s">
        <v>32</v>
      </c>
      <c r="J107" s="43">
        <f>VLOOKUP(A105,'第2区'!$C$3:$J$38,6,0)</f>
        <v>0.007893518518518525</v>
      </c>
      <c r="K107" s="69" t="s">
        <v>31</v>
      </c>
      <c r="L107" s="42" t="str">
        <f>VLOOKUP(A105,'第3区'!$C$3:$J$39,7,0)</f>
        <v>OP</v>
      </c>
      <c r="M107" s="46" t="s">
        <v>32</v>
      </c>
      <c r="N107" s="43">
        <f>VLOOKUP(A105,'第3区'!$C$3:$J$39,6,0)</f>
        <v>0.02024305555555555</v>
      </c>
      <c r="O107" s="69" t="s">
        <v>31</v>
      </c>
      <c r="P107" s="42" t="str">
        <f>VLOOKUP(A105,'第4区'!$C$3:$J$38,7,0)</f>
        <v>OP</v>
      </c>
      <c r="Q107" s="46" t="s">
        <v>32</v>
      </c>
      <c r="R107" s="43">
        <f>VLOOKUP(A105,'第4区'!$C$3:$J$38,6,0)</f>
        <v>0.0141087962962963</v>
      </c>
      <c r="S107" s="69" t="s">
        <v>31</v>
      </c>
      <c r="T107" s="42" t="str">
        <f>VLOOKUP(A105,'第5区'!$C$3:$J$38,7,0)</f>
        <v>OP</v>
      </c>
      <c r="U107" s="46" t="s">
        <v>32</v>
      </c>
      <c r="V107" s="43">
        <f>VLOOKUP(A105,'第5区'!$C$3:$J$38,6,0)</f>
        <v>0.013622685185185182</v>
      </c>
      <c r="W107" s="69" t="s">
        <v>31</v>
      </c>
      <c r="X107" s="42" t="str">
        <f>VLOOKUP(A105,'第6区'!$C$3:$J$38,7,0)</f>
        <v>OP</v>
      </c>
      <c r="Y107" s="46" t="s">
        <v>32</v>
      </c>
      <c r="Z107" s="43">
        <f>VLOOKUP(A105,'第6区'!$C$3:$J$38,6,0)</f>
        <v>0.019317129629629642</v>
      </c>
      <c r="AA107" s="44"/>
      <c r="AB107" s="24"/>
    </row>
    <row r="108" spans="1:27" ht="17.25" customHeight="1">
      <c r="A108" s="271" t="str">
        <f>'第5区'!C37</f>
        <v>横国大Ｂ</v>
      </c>
      <c r="B108" s="272"/>
      <c r="C108" s="277" t="str">
        <f>VLOOKUP(A108,'第1区'!$C$3:$J$39,4,0)</f>
        <v>河野　駿介</v>
      </c>
      <c r="D108" s="278"/>
      <c r="E108" s="278"/>
      <c r="F108" s="33">
        <f>VLOOKUP(A108,'第1区'!$C$3:$J$39,5,0)</f>
        <v>1</v>
      </c>
      <c r="G108" s="279" t="str">
        <f>VLOOKUP(A108,'第2区'!$C$3:$J$38,4,0)</f>
        <v>藤巻　拓也</v>
      </c>
      <c r="H108" s="270"/>
      <c r="I108" s="270"/>
      <c r="J108" s="47">
        <f>VLOOKUP(A108,'第2区'!$C$3:$J$38,5,0)</f>
        <v>3</v>
      </c>
      <c r="K108" s="270" t="str">
        <f>VLOOKUP(A108,'第3区'!$C$3:$J$39,4,0)</f>
        <v>田中　俊暉</v>
      </c>
      <c r="L108" s="270"/>
      <c r="M108" s="270"/>
      <c r="N108" s="47">
        <f>VLOOKUP(A108,'第3区'!$C$3:$J$39,5,0)</f>
        <v>1</v>
      </c>
      <c r="O108" s="270" t="str">
        <f>VLOOKUP(A108,'第4区'!$C$3:$J$38,4,0)</f>
        <v>渡部　有悟</v>
      </c>
      <c r="P108" s="270"/>
      <c r="Q108" s="270"/>
      <c r="R108" s="47">
        <f>VLOOKUP(A108,'第4区'!$C$3:$J$38,5,0)</f>
        <v>3</v>
      </c>
      <c r="S108" s="270" t="str">
        <f>VLOOKUP(A108,'第5区'!$C$3:$J$38,4,0)</f>
        <v>佐藤　司郎</v>
      </c>
      <c r="T108" s="270"/>
      <c r="U108" s="270"/>
      <c r="V108" s="47">
        <f>VLOOKUP(A108,'第5区'!$C$3:$J$38,5,0)</f>
        <v>2</v>
      </c>
      <c r="W108" s="270" t="str">
        <f>VLOOKUP(A108,'第6区'!$C$3:$J$38,4,0)</f>
        <v>吉原　圭亮</v>
      </c>
      <c r="X108" s="270"/>
      <c r="Y108" s="270"/>
      <c r="Z108" s="47">
        <f>VLOOKUP(A108,'第6区'!$C$3:$J$38,5,0)</f>
        <v>3</v>
      </c>
      <c r="AA108" s="48"/>
    </row>
    <row r="109" spans="1:27" ht="17.25" customHeight="1">
      <c r="A109" s="273"/>
      <c r="B109" s="274"/>
      <c r="C109" s="25" t="s">
        <v>29</v>
      </c>
      <c r="D109" s="26" t="str">
        <f>VLOOKUP(A108,'第1区'!$C$3:$J$39,8,0)</f>
        <v>OP</v>
      </c>
      <c r="E109" s="27" t="s">
        <v>30</v>
      </c>
      <c r="F109" s="28">
        <f>VLOOKUP(A108,'第1区'!$C$3:$J$39,3,0)</f>
        <v>0.02226851851851852</v>
      </c>
      <c r="G109" s="67" t="s">
        <v>29</v>
      </c>
      <c r="H109" s="37" t="str">
        <f>VLOOKUP(A108,'第2区'!$C$3:$J$38,8,0)</f>
        <v>OP</v>
      </c>
      <c r="I109" s="39" t="s">
        <v>30</v>
      </c>
      <c r="J109" s="40">
        <f>VLOOKUP(A108,'第2区'!$C$3:$J$38,3,0)</f>
        <v>0.029409722222222223</v>
      </c>
      <c r="K109" s="67" t="s">
        <v>29</v>
      </c>
      <c r="L109" s="37" t="str">
        <f>VLOOKUP(A108,'第3区'!$C$3:$J$39,8,0)</f>
        <v>OP</v>
      </c>
      <c r="M109" s="39" t="s">
        <v>30</v>
      </c>
      <c r="N109" s="40">
        <f>VLOOKUP(A108,'第3区'!$C$3:$J$39,3,0)</f>
        <v>0.047407407407407405</v>
      </c>
      <c r="O109" s="67" t="s">
        <v>29</v>
      </c>
      <c r="P109" s="37" t="str">
        <f>VLOOKUP(A108,'第4区'!$C$3:$J$38,8,0)</f>
        <v>OP</v>
      </c>
      <c r="Q109" s="39" t="s">
        <v>30</v>
      </c>
      <c r="R109" s="40">
        <f>VLOOKUP(A108,'第4区'!$C$3:$J$38,3,0)</f>
        <v>0.05946759259259259</v>
      </c>
      <c r="S109" s="67" t="s">
        <v>29</v>
      </c>
      <c r="T109" s="37" t="str">
        <f>VLOOKUP(A108,'第5区'!$C$3:$J$38,8,0)</f>
        <v>OP</v>
      </c>
      <c r="U109" s="39" t="s">
        <v>30</v>
      </c>
      <c r="V109" s="40">
        <f>VLOOKUP(A108,'第5区'!$C$3:$J$38,3,0)</f>
        <v>0.07090277777777777</v>
      </c>
      <c r="W109" s="67" t="s">
        <v>29</v>
      </c>
      <c r="X109" s="37" t="str">
        <f>VLOOKUP(A108,'第6区'!$C$3:$J$38,8,0)</f>
        <v>OP</v>
      </c>
      <c r="Y109" s="39" t="s">
        <v>30</v>
      </c>
      <c r="Z109" s="40">
        <f>VLOOKUP(A108,'第6区'!$C$3:$J$38,3,0)</f>
        <v>0.08917824074074075</v>
      </c>
      <c r="AA109" s="41">
        <f>SUM(F110,J110,N110,R110,V110,Z110)</f>
        <v>0.08917824074074075</v>
      </c>
    </row>
    <row r="110" spans="1:27" ht="17.25" customHeight="1" thickBot="1">
      <c r="A110" s="275"/>
      <c r="B110" s="276"/>
      <c r="C110" s="70" t="s">
        <v>31</v>
      </c>
      <c r="D110" s="64" t="str">
        <f>VLOOKUP(A108,'第1区'!$C$3:$J$39,7,0)</f>
        <v>OP</v>
      </c>
      <c r="E110" s="65" t="s">
        <v>32</v>
      </c>
      <c r="F110" s="66">
        <f>VLOOKUP(A108,'第1区'!$C$3:$J$39,6,0)</f>
        <v>0.02226851851851852</v>
      </c>
      <c r="G110" s="71" t="s">
        <v>31</v>
      </c>
      <c r="H110" s="49" t="str">
        <f>VLOOKUP(A108,'第2区'!$C$3:$J$38,7,0)</f>
        <v>OP</v>
      </c>
      <c r="I110" s="50" t="s">
        <v>32</v>
      </c>
      <c r="J110" s="51">
        <f>VLOOKUP(A108,'第2区'!$C$3:$J$38,6,0)</f>
        <v>0.007141203703703702</v>
      </c>
      <c r="K110" s="71" t="s">
        <v>31</v>
      </c>
      <c r="L110" s="49" t="str">
        <f>VLOOKUP(A108,'第3区'!$C$3:$J$39,7,0)</f>
        <v>OP</v>
      </c>
      <c r="M110" s="50" t="s">
        <v>32</v>
      </c>
      <c r="N110" s="51">
        <f>VLOOKUP(A108,'第3区'!$C$3:$J$39,6,0)</f>
        <v>0.017997685185185183</v>
      </c>
      <c r="O110" s="71" t="s">
        <v>31</v>
      </c>
      <c r="P110" s="49" t="str">
        <f>VLOOKUP(A108,'第4区'!$C$3:$J$38,7,0)</f>
        <v>OP</v>
      </c>
      <c r="Q110" s="50" t="s">
        <v>32</v>
      </c>
      <c r="R110" s="51">
        <f>VLOOKUP(A108,'第4区'!$C$3:$J$38,6,0)</f>
        <v>0.012060185185185188</v>
      </c>
      <c r="S110" s="71" t="s">
        <v>31</v>
      </c>
      <c r="T110" s="49" t="str">
        <f>VLOOKUP(A108,'第5区'!$C$3:$J$38,7,0)</f>
        <v>OP</v>
      </c>
      <c r="U110" s="50" t="s">
        <v>32</v>
      </c>
      <c r="V110" s="51">
        <f>VLOOKUP(A108,'第5区'!$C$3:$J$38,6,0)</f>
        <v>0.01143518518518518</v>
      </c>
      <c r="W110" s="71" t="s">
        <v>31</v>
      </c>
      <c r="X110" s="49" t="str">
        <f>VLOOKUP(A108,'第6区'!$C$3:$J$38,7,0)</f>
        <v>OP</v>
      </c>
      <c r="Y110" s="50" t="s">
        <v>32</v>
      </c>
      <c r="Z110" s="51">
        <f>VLOOKUP(A108,'第6区'!$C$3:$J$38,6,0)</f>
        <v>0.01827546296296298</v>
      </c>
      <c r="AA110" s="52"/>
    </row>
    <row r="111" ht="17.25" customHeight="1">
      <c r="A111" s="24"/>
    </row>
    <row r="112" ht="17.25" customHeight="1">
      <c r="A112" s="24"/>
    </row>
    <row r="113" ht="17.25" customHeight="1">
      <c r="A113" s="24"/>
    </row>
    <row r="114" ht="17.25" customHeight="1">
      <c r="A114" s="24"/>
    </row>
    <row r="115" ht="17.25" customHeight="1">
      <c r="A115" s="24"/>
    </row>
    <row r="116" ht="18" customHeight="1">
      <c r="A116" s="24"/>
    </row>
    <row r="117" spans="1:28" ht="14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</row>
    <row r="118" spans="1:28" ht="14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</row>
    <row r="119" spans="1:28" ht="14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</row>
    <row r="120" spans="1:28" ht="14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</row>
    <row r="121" spans="1:28" ht="14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</row>
    <row r="122" spans="1:28" ht="14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</row>
    <row r="123" spans="1:28" ht="14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</row>
    <row r="124" spans="1:28" ht="14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</row>
    <row r="125" spans="1:28" ht="14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</row>
    <row r="126" spans="1:28" ht="14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</row>
    <row r="127" spans="1:28" ht="14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</row>
    <row r="128" spans="1:28" ht="14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</row>
    <row r="129" spans="1:28" ht="14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</row>
    <row r="130" spans="1:28" ht="14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</row>
    <row r="131" spans="1:28" ht="14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</row>
    <row r="132" spans="1:28" ht="14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</row>
    <row r="133" spans="1:28" ht="14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</row>
    <row r="134" spans="1:28" ht="14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</row>
    <row r="135" spans="1:28" ht="14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</row>
    <row r="136" spans="1:28" ht="14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</row>
    <row r="137" spans="1:28" ht="14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</row>
    <row r="138" spans="1:28" ht="14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</row>
    <row r="139" spans="1:28" ht="14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</row>
    <row r="140" spans="1:28" ht="14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</row>
    <row r="141" spans="1:28" ht="14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</row>
    <row r="142" spans="1:28" ht="14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</row>
    <row r="143" spans="1:28" ht="14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</row>
    <row r="144" spans="1:28" ht="14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</row>
    <row r="145" spans="1:28" ht="14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</row>
    <row r="146" spans="1:28" ht="14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</row>
    <row r="147" spans="1:28" ht="14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</row>
    <row r="148" spans="1:28" ht="14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</row>
    <row r="149" spans="1:28" ht="14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</row>
    <row r="150" spans="1:28" ht="14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</row>
    <row r="151" spans="1:28" ht="14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</row>
    <row r="152" spans="1:28" ht="14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</row>
    <row r="153" spans="1:28" ht="14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</row>
    <row r="154" spans="1:28" ht="14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</row>
    <row r="155" spans="1:28" ht="14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</row>
    <row r="156" spans="1:28" ht="14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</row>
    <row r="157" spans="1:28" ht="14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</row>
    <row r="158" spans="1:28" ht="14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</row>
    <row r="159" spans="1:28" ht="14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</row>
    <row r="160" spans="1:28" ht="14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</row>
    <row r="161" spans="1:28" ht="14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</row>
    <row r="162" spans="1:28" ht="14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</row>
    <row r="163" spans="1:28" ht="14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</row>
    <row r="164" spans="1:28" ht="14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</row>
    <row r="165" spans="1:28" ht="14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</row>
    <row r="166" spans="1:28" ht="14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</row>
    <row r="167" spans="1:28" ht="14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</row>
    <row r="168" spans="1:28" ht="14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</row>
    <row r="169" spans="1:28" ht="14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</row>
    <row r="170" spans="1:28" ht="14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</row>
    <row r="171" spans="1:28" ht="14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</row>
    <row r="172" spans="1:28" ht="14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</row>
    <row r="173" spans="1:28" ht="14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</row>
    <row r="174" spans="1:28" ht="14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</row>
    <row r="175" spans="1:28" ht="14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</row>
    <row r="176" spans="1:28" ht="14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</row>
    <row r="177" spans="1:28" ht="14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</row>
    <row r="178" spans="1:28" ht="14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</row>
    <row r="179" spans="1:28" ht="14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</row>
    <row r="180" spans="1:28" ht="14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</row>
    <row r="181" spans="1:28" ht="14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</row>
    <row r="182" spans="1:28" ht="14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</row>
    <row r="183" spans="1:28" ht="14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</row>
    <row r="184" spans="1:28" ht="14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</row>
    <row r="185" spans="1:28" ht="14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</row>
    <row r="186" spans="1:28" ht="14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</row>
    <row r="187" spans="1:28" ht="14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</row>
    <row r="188" spans="1:28" ht="14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</row>
    <row r="189" spans="1:28" ht="14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</row>
    <row r="190" spans="1:28" ht="14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</row>
    <row r="191" spans="1:28" ht="14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</row>
    <row r="192" spans="1:28" ht="14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</row>
    <row r="193" spans="1:28" ht="14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</row>
    <row r="194" spans="1:28" ht="14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</row>
    <row r="195" spans="1:28" ht="14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</row>
    <row r="196" spans="1:28" ht="14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</row>
    <row r="197" spans="1:28" ht="14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</row>
    <row r="198" spans="1:28" ht="14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</row>
    <row r="199" spans="1:28" ht="14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</row>
    <row r="200" spans="1:28" ht="14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</row>
    <row r="201" spans="1:28" ht="14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</row>
    <row r="202" spans="1:28" ht="14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</row>
    <row r="203" spans="1:28" ht="14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</row>
    <row r="204" spans="1:28" ht="14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</row>
    <row r="205" spans="1:28" ht="14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</row>
    <row r="206" spans="1:28" ht="14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</row>
    <row r="207" spans="1:28" ht="14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</row>
    <row r="208" spans="1:28" ht="14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</row>
    <row r="209" spans="1:28" ht="14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</row>
    <row r="210" spans="1:28" ht="14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</row>
    <row r="211" spans="1:28" ht="14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</row>
    <row r="212" spans="1:28" ht="14.2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</row>
    <row r="213" spans="1:28" ht="14.2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</row>
    <row r="214" spans="1:28" ht="14.2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</row>
    <row r="215" spans="1:28" ht="14.2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</row>
    <row r="216" spans="1:28" ht="14.2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</row>
    <row r="217" spans="1:28" ht="14.2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</row>
    <row r="218" spans="1:28" ht="14.2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</row>
    <row r="219" spans="1:28" ht="14.2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</row>
  </sheetData>
  <sheetProtection/>
  <mergeCells count="259">
    <mergeCell ref="A57:B59"/>
    <mergeCell ref="C57:E57"/>
    <mergeCell ref="K57:M57"/>
    <mergeCell ref="O60:Q60"/>
    <mergeCell ref="A60:B62"/>
    <mergeCell ref="C60:E60"/>
    <mergeCell ref="G60:I60"/>
    <mergeCell ref="K60:M60"/>
    <mergeCell ref="A90:B92"/>
    <mergeCell ref="C90:E90"/>
    <mergeCell ref="G90:I90"/>
    <mergeCell ref="K90:M90"/>
    <mergeCell ref="G87:I87"/>
    <mergeCell ref="K87:M87"/>
    <mergeCell ref="O81:Q81"/>
    <mergeCell ref="S81:U81"/>
    <mergeCell ref="O84:Q84"/>
    <mergeCell ref="S84:U84"/>
    <mergeCell ref="O90:Q90"/>
    <mergeCell ref="S90:U90"/>
    <mergeCell ref="A81:B83"/>
    <mergeCell ref="C81:E81"/>
    <mergeCell ref="G81:I81"/>
    <mergeCell ref="K81:M81"/>
    <mergeCell ref="O87:Q87"/>
    <mergeCell ref="S87:U87"/>
    <mergeCell ref="A84:B86"/>
    <mergeCell ref="C84:E84"/>
    <mergeCell ref="G84:I84"/>
    <mergeCell ref="K84:M84"/>
    <mergeCell ref="A75:B77"/>
    <mergeCell ref="C75:E75"/>
    <mergeCell ref="A78:B80"/>
    <mergeCell ref="C78:E78"/>
    <mergeCell ref="G78:I78"/>
    <mergeCell ref="K78:M78"/>
    <mergeCell ref="G75:I75"/>
    <mergeCell ref="K75:M75"/>
    <mergeCell ref="O69:Q69"/>
    <mergeCell ref="S69:U69"/>
    <mergeCell ref="O72:Q72"/>
    <mergeCell ref="S72:U72"/>
    <mergeCell ref="O78:Q78"/>
    <mergeCell ref="S78:U78"/>
    <mergeCell ref="A69:B71"/>
    <mergeCell ref="C69:E69"/>
    <mergeCell ref="G69:I69"/>
    <mergeCell ref="K69:M69"/>
    <mergeCell ref="O75:Q75"/>
    <mergeCell ref="S75:U75"/>
    <mergeCell ref="A72:B74"/>
    <mergeCell ref="C72:E72"/>
    <mergeCell ref="G72:I72"/>
    <mergeCell ref="K72:M72"/>
    <mergeCell ref="O66:Q66"/>
    <mergeCell ref="S66:U66"/>
    <mergeCell ref="A63:B65"/>
    <mergeCell ref="C63:E63"/>
    <mergeCell ref="K63:M63"/>
    <mergeCell ref="A66:B68"/>
    <mergeCell ref="C66:E66"/>
    <mergeCell ref="G66:I66"/>
    <mergeCell ref="K66:M66"/>
    <mergeCell ref="O39:Q39"/>
    <mergeCell ref="O42:Q42"/>
    <mergeCell ref="O45:Q45"/>
    <mergeCell ref="S63:U63"/>
    <mergeCell ref="S57:U57"/>
    <mergeCell ref="S60:U60"/>
    <mergeCell ref="O63:Q63"/>
    <mergeCell ref="S54:U54"/>
    <mergeCell ref="O48:Q48"/>
    <mergeCell ref="O51:Q51"/>
    <mergeCell ref="K54:M54"/>
    <mergeCell ref="O57:Q57"/>
    <mergeCell ref="O54:Q54"/>
    <mergeCell ref="A27:B29"/>
    <mergeCell ref="A30:B32"/>
    <mergeCell ref="A48:B50"/>
    <mergeCell ref="A45:B47"/>
    <mergeCell ref="A42:B44"/>
    <mergeCell ref="A39:B41"/>
    <mergeCell ref="A36:B38"/>
    <mergeCell ref="A24:B26"/>
    <mergeCell ref="A21:B23"/>
    <mergeCell ref="G63:I63"/>
    <mergeCell ref="G45:I45"/>
    <mergeCell ref="G48:I48"/>
    <mergeCell ref="A54:B56"/>
    <mergeCell ref="C54:E54"/>
    <mergeCell ref="G54:I54"/>
    <mergeCell ref="G57:I57"/>
    <mergeCell ref="A51:B53"/>
    <mergeCell ref="A15:B17"/>
    <mergeCell ref="C21:E21"/>
    <mergeCell ref="K21:M21"/>
    <mergeCell ref="C24:E24"/>
    <mergeCell ref="A18:B20"/>
    <mergeCell ref="G21:I21"/>
    <mergeCell ref="G24:I24"/>
    <mergeCell ref="C18:E18"/>
    <mergeCell ref="G18:I18"/>
    <mergeCell ref="K15:M15"/>
    <mergeCell ref="A12:B14"/>
    <mergeCell ref="O4:R4"/>
    <mergeCell ref="S4:V4"/>
    <mergeCell ref="S5:V5"/>
    <mergeCell ref="O5:R5"/>
    <mergeCell ref="S6:U6"/>
    <mergeCell ref="O6:Q6"/>
    <mergeCell ref="S9:U9"/>
    <mergeCell ref="O9:Q9"/>
    <mergeCell ref="G12:I12"/>
    <mergeCell ref="C9:E9"/>
    <mergeCell ref="G15:I15"/>
    <mergeCell ref="C15:E15"/>
    <mergeCell ref="C12:E12"/>
    <mergeCell ref="K4:N4"/>
    <mergeCell ref="K5:N5"/>
    <mergeCell ref="K6:M6"/>
    <mergeCell ref="K9:M9"/>
    <mergeCell ref="G6:I6"/>
    <mergeCell ref="G9:I9"/>
    <mergeCell ref="A33:B35"/>
    <mergeCell ref="A1:AA1"/>
    <mergeCell ref="A2:AA2"/>
    <mergeCell ref="A6:B8"/>
    <mergeCell ref="A9:B11"/>
    <mergeCell ref="C4:F4"/>
    <mergeCell ref="C5:F5"/>
    <mergeCell ref="G4:J4"/>
    <mergeCell ref="G5:J5"/>
    <mergeCell ref="C6:E6"/>
    <mergeCell ref="S15:U15"/>
    <mergeCell ref="S12:U12"/>
    <mergeCell ref="O18:Q18"/>
    <mergeCell ref="O15:Q15"/>
    <mergeCell ref="O12:Q12"/>
    <mergeCell ref="K12:M12"/>
    <mergeCell ref="K18:M18"/>
    <mergeCell ref="O24:Q24"/>
    <mergeCell ref="O21:Q21"/>
    <mergeCell ref="K27:M27"/>
    <mergeCell ref="K24:M24"/>
    <mergeCell ref="S27:U27"/>
    <mergeCell ref="S24:U24"/>
    <mergeCell ref="S21:U21"/>
    <mergeCell ref="C33:E33"/>
    <mergeCell ref="G30:I30"/>
    <mergeCell ref="C30:E30"/>
    <mergeCell ref="C39:E39"/>
    <mergeCell ref="C36:E36"/>
    <mergeCell ref="G33:I33"/>
    <mergeCell ref="G36:I36"/>
    <mergeCell ref="O30:Q30"/>
    <mergeCell ref="K30:M30"/>
    <mergeCell ref="S36:U36"/>
    <mergeCell ref="S33:U33"/>
    <mergeCell ref="O33:Q33"/>
    <mergeCell ref="K33:M33"/>
    <mergeCell ref="K36:M36"/>
    <mergeCell ref="O36:Q36"/>
    <mergeCell ref="C45:E45"/>
    <mergeCell ref="C42:E42"/>
    <mergeCell ref="O27:Q27"/>
    <mergeCell ref="K39:M39"/>
    <mergeCell ref="K42:M42"/>
    <mergeCell ref="K45:M45"/>
    <mergeCell ref="C27:E27"/>
    <mergeCell ref="G27:I27"/>
    <mergeCell ref="G39:I39"/>
    <mergeCell ref="G42:I42"/>
    <mergeCell ref="S51:U51"/>
    <mergeCell ref="S48:U48"/>
    <mergeCell ref="C51:E51"/>
    <mergeCell ref="C48:E48"/>
    <mergeCell ref="G51:I51"/>
    <mergeCell ref="K48:M48"/>
    <mergeCell ref="K51:M51"/>
    <mergeCell ref="W4:Z4"/>
    <mergeCell ref="W5:Z5"/>
    <mergeCell ref="W6:Y6"/>
    <mergeCell ref="W9:Y9"/>
    <mergeCell ref="S45:U45"/>
    <mergeCell ref="S42:U42"/>
    <mergeCell ref="S39:U39"/>
    <mergeCell ref="S30:U30"/>
    <mergeCell ref="S18:U18"/>
    <mergeCell ref="W24:Y24"/>
    <mergeCell ref="W27:Y27"/>
    <mergeCell ref="W30:Y30"/>
    <mergeCell ref="W33:Y33"/>
    <mergeCell ref="W12:Y12"/>
    <mergeCell ref="W15:Y15"/>
    <mergeCell ref="W18:Y18"/>
    <mergeCell ref="W21:Y21"/>
    <mergeCell ref="W57:Y57"/>
    <mergeCell ref="W48:Y48"/>
    <mergeCell ref="W51:Y51"/>
    <mergeCell ref="W54:Y54"/>
    <mergeCell ref="W36:Y36"/>
    <mergeCell ref="W39:Y39"/>
    <mergeCell ref="W42:Y42"/>
    <mergeCell ref="W45:Y45"/>
    <mergeCell ref="W72:Y72"/>
    <mergeCell ref="W75:Y75"/>
    <mergeCell ref="W78:Y78"/>
    <mergeCell ref="W81:Y81"/>
    <mergeCell ref="W60:Y60"/>
    <mergeCell ref="W63:Y63"/>
    <mergeCell ref="W66:Y66"/>
    <mergeCell ref="W69:Y69"/>
    <mergeCell ref="C105:E105"/>
    <mergeCell ref="A93:B95"/>
    <mergeCell ref="A96:B98"/>
    <mergeCell ref="A99:B101"/>
    <mergeCell ref="A102:B104"/>
    <mergeCell ref="W84:Y84"/>
    <mergeCell ref="W87:Y87"/>
    <mergeCell ref="W90:Y90"/>
    <mergeCell ref="A87:B89"/>
    <mergeCell ref="C87:E87"/>
    <mergeCell ref="K105:M105"/>
    <mergeCell ref="G93:I93"/>
    <mergeCell ref="G96:I96"/>
    <mergeCell ref="G99:I99"/>
    <mergeCell ref="G102:I102"/>
    <mergeCell ref="A105:B107"/>
    <mergeCell ref="C93:E93"/>
    <mergeCell ref="C96:E96"/>
    <mergeCell ref="C99:E99"/>
    <mergeCell ref="C102:E102"/>
    <mergeCell ref="S105:U105"/>
    <mergeCell ref="O93:Q93"/>
    <mergeCell ref="O96:Q96"/>
    <mergeCell ref="O99:Q99"/>
    <mergeCell ref="O102:Q102"/>
    <mergeCell ref="G105:I105"/>
    <mergeCell ref="K93:M93"/>
    <mergeCell ref="K96:M96"/>
    <mergeCell ref="K99:M99"/>
    <mergeCell ref="K102:M102"/>
    <mergeCell ref="W105:Y105"/>
    <mergeCell ref="W93:Y93"/>
    <mergeCell ref="W96:Y96"/>
    <mergeCell ref="W99:Y99"/>
    <mergeCell ref="W102:Y102"/>
    <mergeCell ref="O105:Q105"/>
    <mergeCell ref="S93:U93"/>
    <mergeCell ref="S96:U96"/>
    <mergeCell ref="S99:U99"/>
    <mergeCell ref="S102:U102"/>
    <mergeCell ref="W108:Y108"/>
    <mergeCell ref="A108:B110"/>
    <mergeCell ref="C108:E108"/>
    <mergeCell ref="G108:I108"/>
    <mergeCell ref="K108:M108"/>
    <mergeCell ref="O108:Q108"/>
    <mergeCell ref="S108:U108"/>
  </mergeCells>
  <printOptions horizontalCentered="1"/>
  <pageMargins left="0.7874015748031497" right="0.7874015748031497" top="0.1968503937007874" bottom="0.1968503937007874" header="0.5118110236220472" footer="0.5118110236220472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明弘</dc:creator>
  <cp:keywords/>
  <dc:description/>
  <cp:lastModifiedBy>明弘</cp:lastModifiedBy>
  <cp:lastPrinted>2012-02-11T06:34:32Z</cp:lastPrinted>
  <dcterms:created xsi:type="dcterms:W3CDTF">2002-10-23T13:02:31Z</dcterms:created>
  <dcterms:modified xsi:type="dcterms:W3CDTF">2012-02-11T06:43:35Z</dcterms:modified>
  <cp:category/>
  <cp:version/>
  <cp:contentType/>
  <cp:contentStatus/>
</cp:coreProperties>
</file>